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A5035BF3-2E22-48DF-B8B1-E26B4238ECD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65" i="5" l="1"/>
  <c r="D61" i="5" l="1"/>
  <c r="F61" i="5"/>
  <c r="H61" i="5"/>
  <c r="J61" i="5"/>
  <c r="C57" i="5" l="1"/>
  <c r="F30" i="5" l="1"/>
  <c r="J56" i="5" l="1"/>
  <c r="I62" i="5"/>
  <c r="H56" i="5" l="1"/>
  <c r="E62" i="5" l="1"/>
  <c r="F56" i="5"/>
  <c r="L30" i="5" l="1"/>
  <c r="L25" i="5"/>
  <c r="E57" i="5" l="1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<sst xmlns="http://schemas.openxmlformats.org/spreadsheetml/2006/main" count="108" uniqueCount="80">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</sst>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28" workbookViewId="0">
      <selection activeCell="C63" sqref="C63:C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0</v>
      </c>
      <c r="D6" s="7">
        <v>5.5800000000000002E-2</v>
      </c>
      <c r="E6" s="23">
        <v>0</v>
      </c>
      <c r="F6" s="23">
        <v>4.3499999999999997E-2</v>
      </c>
      <c r="G6" s="15">
        <v>2.9999999999999997E-4</v>
      </c>
      <c r="H6" s="7">
        <v>6.4399999999999999E-2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5.9999999999999995E-4</v>
      </c>
      <c r="D7" s="7">
        <v>0.1326</v>
      </c>
      <c r="E7" s="23">
        <v>2.8E-3</v>
      </c>
      <c r="F7" s="23">
        <v>0.1487</v>
      </c>
      <c r="G7" s="15">
        <v>-8.9999999999999998E-4</v>
      </c>
      <c r="H7" s="7">
        <v>0.1623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1E-4</v>
      </c>
      <c r="D10" s="7">
        <v>3.5200000000000002E-2</v>
      </c>
      <c r="E10" s="23">
        <v>8.0000000000000004E-4</v>
      </c>
      <c r="F10" s="23">
        <v>3.7600000000000001E-2</v>
      </c>
      <c r="G10" s="15">
        <v>-2.0000000000000001E-4</v>
      </c>
      <c r="H10" s="7">
        <v>3.95E-2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1.2999999999999999E-3</v>
      </c>
      <c r="D12" s="7">
        <v>4.6800000000000001E-2</v>
      </c>
      <c r="E12" s="23">
        <v>1.9E-3</v>
      </c>
      <c r="F12" s="23">
        <v>4.3299999999999998E-2</v>
      </c>
      <c r="G12" s="15">
        <v>-1.4E-3</v>
      </c>
      <c r="H12" s="7">
        <v>4.07E-2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1.15E-2</v>
      </c>
      <c r="D13" s="47">
        <v>0.72030000000000005</v>
      </c>
      <c r="E13" s="23">
        <v>-5.4999999999999997E-3</v>
      </c>
      <c r="F13" s="23">
        <v>0.71830000000000005</v>
      </c>
      <c r="G13" s="15">
        <v>-2.35E-2</v>
      </c>
      <c r="H13" s="7">
        <v>0.68559999999999999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6.0000000000000001E-3</v>
      </c>
      <c r="E14" s="23">
        <v>2.0000000000000001E-4</v>
      </c>
      <c r="F14" s="23">
        <v>5.4999999999999997E-3</v>
      </c>
      <c r="G14" s="15">
        <v>0</v>
      </c>
      <c r="H14" s="7">
        <v>5.3E-3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8.0000000000000004E-4</v>
      </c>
      <c r="D17" s="7">
        <v>1.1000000000000001E-3</v>
      </c>
      <c r="E17" s="23">
        <v>8.0000000000000004E-4</v>
      </c>
      <c r="F17" s="23">
        <v>1.2999999999999999E-3</v>
      </c>
      <c r="G17" s="15">
        <v>-2E-3</v>
      </c>
      <c r="H17" s="7">
        <v>2.0000000000000001E-4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1.6999999999999999E-3</v>
      </c>
      <c r="E20" s="23">
        <v>0</v>
      </c>
      <c r="F20" s="23">
        <v>1.6000000000000001E-3</v>
      </c>
      <c r="G20" s="15">
        <v>0</v>
      </c>
      <c r="H20" s="7">
        <v>1.5E-3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1E-4</v>
      </c>
      <c r="D24" s="7">
        <v>4.0000000000000002E-4</v>
      </c>
      <c r="E24" s="23">
        <v>0</v>
      </c>
      <c r="F24" s="23">
        <v>1E-4</v>
      </c>
      <c r="G24" s="15">
        <v>0</v>
      </c>
      <c r="H24" s="7">
        <v>5.0000000000000001E-4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1.44E-2</v>
      </c>
      <c r="D25" s="12">
        <f t="shared" si="0"/>
        <v>1.0000000000000002</v>
      </c>
      <c r="E25" s="25">
        <f t="shared" si="0"/>
        <v>1E-3</v>
      </c>
      <c r="F25" s="52">
        <f t="shared" si="0"/>
        <v>1</v>
      </c>
      <c r="G25" s="11">
        <f t="shared" si="0"/>
        <v>-2.7700000000000002E-2</v>
      </c>
      <c r="H25" s="12">
        <f t="shared" si="0"/>
        <v>0.99999999999999978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995.56</v>
      </c>
      <c r="D26" s="20"/>
      <c r="E26" s="53">
        <v>36.700000000000003</v>
      </c>
      <c r="F26" s="20"/>
      <c r="G26" s="51">
        <v>-2259.35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>
        <v>570.98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1.26E-2</v>
      </c>
      <c r="D28" s="16">
        <v>0.90349999999999997</v>
      </c>
      <c r="E28" s="27">
        <v>6.6E-3</v>
      </c>
      <c r="F28" s="28">
        <v>0.90910000000000002</v>
      </c>
      <c r="G28" s="15">
        <v>-2.9600000000000001E-2</v>
      </c>
      <c r="H28" s="16">
        <v>0.90749999999999997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1.8E-3</v>
      </c>
      <c r="D29" s="8">
        <v>9.6500000000000002E-2</v>
      </c>
      <c r="E29" s="23">
        <v>-5.5999999999999999E-3</v>
      </c>
      <c r="F29" s="24">
        <v>9.0899999999999995E-2</v>
      </c>
      <c r="G29" s="7">
        <v>1.9E-3</v>
      </c>
      <c r="H29" s="8">
        <v>9.2499999999999999E-2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1.44E-2</v>
      </c>
      <c r="D30" s="12">
        <f t="shared" si="4"/>
        <v>1</v>
      </c>
      <c r="E30" s="25">
        <f t="shared" si="4"/>
        <v>1E-3</v>
      </c>
      <c r="F30" s="26">
        <f t="shared" si="4"/>
        <v>1</v>
      </c>
      <c r="G30" s="11">
        <f>G28+G29</f>
        <v>-2.7700000000000002E-2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1.35E-2</v>
      </c>
      <c r="D32" s="16">
        <v>0.99729999999999996</v>
      </c>
      <c r="E32" s="27">
        <v>2.0000000000000001E-4</v>
      </c>
      <c r="F32" s="28">
        <v>0.99719999999999998</v>
      </c>
      <c r="G32" s="15">
        <v>-2.58E-2</v>
      </c>
      <c r="H32" s="16">
        <v>0.99829999999999997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8.9999999999999998E-4</v>
      </c>
      <c r="D33" s="8">
        <v>2.7000000000000001E-3</v>
      </c>
      <c r="E33" s="23">
        <v>8.0000000000000004E-4</v>
      </c>
      <c r="F33" s="24">
        <v>2.8E-3</v>
      </c>
      <c r="G33" s="7">
        <v>-1.9E-3</v>
      </c>
      <c r="H33" s="8">
        <v>1.6999999999999999E-3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1.44E-2</v>
      </c>
      <c r="D34" s="34">
        <f t="shared" si="8"/>
        <v>1</v>
      </c>
      <c r="E34" s="35">
        <f t="shared" si="8"/>
        <v>1E-3</v>
      </c>
      <c r="F34" s="36">
        <f t="shared" si="8"/>
        <v>1</v>
      </c>
      <c r="G34" s="33">
        <f t="shared" si="8"/>
        <v>-2.7699999999999999E-2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2.3900000000000001E-4</v>
      </c>
      <c r="D37" s="7">
        <v>5.4677999999999997E-2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2.5699999999999998E-3</v>
      </c>
      <c r="D38" s="7">
        <v>0.148533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6.5600000000000001E-4</v>
      </c>
      <c r="D41" s="7">
        <v>3.7565000000000001E-2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1.8220000000000001E-3</v>
      </c>
      <c r="D43" s="7">
        <v>4.3459999999999999E-2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-1.7656999999999999E-2</v>
      </c>
      <c r="D44" s="7">
        <v>0.70737300000000003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1.7000000000000001E-4</v>
      </c>
      <c r="D45" s="7">
        <v>5.607E-3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-7.9999999999999996E-6</v>
      </c>
      <c r="D47" s="7">
        <v>5.0000000000000002E-5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-3.5500000000000001E-4</v>
      </c>
      <c r="D48" s="7">
        <v>8.1999999999999998E-4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4.6999999999999997E-5</v>
      </c>
      <c r="D51" s="7">
        <v>1.583E-3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6.0000000000000002E-5</v>
      </c>
      <c r="D55" s="7">
        <v>3.3100000000000002E-4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-1.2659E-2</v>
      </c>
      <c r="D56" s="12">
        <f>SUBTOTAL(109,D37:D55)</f>
        <v>1</v>
      </c>
      <c r="E56" s="35"/>
      <c r="F56" s="26">
        <f>SUBTOTAL(109,F37:F55)</f>
        <v>0</v>
      </c>
      <c r="G56" s="33"/>
      <c r="H56" s="12">
        <f>SUBTOTAL(109,H37:H55)</f>
        <v>0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-1227.0899999999999</v>
      </c>
      <c r="D57" s="20"/>
      <c r="E57" s="53">
        <f>טבלה4[[#This Row],[התרומה לתשואה ינואר-מרץ 2025]]+I26+K26+M26</f>
        <v>-1227.0899999999999</v>
      </c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-1.0796E-2</v>
      </c>
      <c r="D59" s="16">
        <v>0.906802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-1.957E-3</v>
      </c>
      <c r="D60" s="8">
        <v>9.3198000000000003E-2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-1.2659E-2</v>
      </c>
      <c r="D61" s="12">
        <f>D59+D60</f>
        <v>1</v>
      </c>
      <c r="E61" s="35"/>
      <c r="F61" s="26">
        <f>F59+F60</f>
        <v>0</v>
      </c>
      <c r="G61" s="33"/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>
        <f>טבלה4[[#This Row],[התרומה לתשואה ינואר-מרץ 2025]]+I31+K31+M31</f>
        <v>0</v>
      </c>
      <c r="F62" s="14"/>
      <c r="G62" s="14"/>
      <c r="H62" s="14"/>
      <c r="I62" s="56">
        <f>טבלה4[[#This Row],[התרומה לתשואה ינואר-ספטמבר 2025]]+U31+W31+Y31</f>
        <v>0</v>
      </c>
      <c r="J62" s="14"/>
    </row>
    <row r="63" spans="2:10" x14ac:dyDescent="0.25">
      <c r="B63" s="6" t="s">
        <v>32</v>
      </c>
      <c r="C63" s="7">
        <v>-1.2352E-2</v>
      </c>
      <c r="D63" s="16">
        <v>0.99763500000000005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-2.4800000000000001E-4</v>
      </c>
      <c r="D64" s="8">
        <v>2.3649999999999999E-3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-1.2659E-2</v>
      </c>
      <c r="D65" s="34">
        <f>D63+D64</f>
        <v>1</v>
      </c>
      <c r="E65" s="35"/>
      <c r="F65" s="36"/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2025-04-10T05:28:38Z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