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60F6A5B9-FF5F-4AAA-873A-766F1E83B70D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F30" i="5" l="1"/>
  <c r="C57" i="5" l="1"/>
  <c r="E57" i="5" s="1"/>
  <c r="G57" i="5" s="1"/>
  <c r="I57" i="5" s="1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<sst xmlns="http://schemas.openxmlformats.org/spreadsheetml/2006/main" count="108" uniqueCount="80">
  <si>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</si>
  <si>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</si>
  <si>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</si>
  <si>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</si>
  <si>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</si>
  <si>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</si>
  <si>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</si>
  <si>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</si>
  <si>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</si>
  <si>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</si>
  <si>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</si>
  <si>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</si>
  <si>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</si>
  <si>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</si>
  <si>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</si>
  <si>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</si>
  <si>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</si>
  <si>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</si>
  <si>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</si>
  <si>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</si>
  <si>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</si>
  <si>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</si>
  <si>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</si>
  <si>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</si>
  <si>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</si>
  <si>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</si>
  <si>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</si>
  <si>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</si>
  <si>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</si>
  <si>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</si>
  <si>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</si>
  <si>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</si>
  <si>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</si>
  <si>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</si>
  <si>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</si>
  <si>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</si>
  <si>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</si>
  <si>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</si>
  <si>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</si>
  <si>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</si>
  <si>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</si>
  <si>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</si>
  <si>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</si>
  <si>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</si>
  <si>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</si>
  <si>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</si>
  <si>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</si>
  <si>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אג"ח ממשלתיות סחירות, לא סחירות ואפיק השקעה מובטח תשואה</t>
  </si>
  <si>
    <t xml:space="preserve">התרומה לתשואה ינואר 2025 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</si>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</sst>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 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G27" sqref="G27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51</v>
      </c>
      <c r="G5" s="38" t="s">
        <v>52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-1E-4</v>
      </c>
      <c r="D6" s="7">
        <v>2.35E-2</v>
      </c>
      <c r="E6" s="23">
        <v>0</v>
      </c>
      <c r="F6" s="23">
        <v>2.9499999999999998E-2</v>
      </c>
      <c r="G6" s="15">
        <v>8.9999999999999998E-4</v>
      </c>
      <c r="H6" s="7">
        <v>3.4599999999999999E-2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7" t="s">
        <v>47</v>
      </c>
      <c r="C7" s="15">
        <v>5.9999999999999995E-4</v>
      </c>
      <c r="D7" s="7">
        <v>0.21540000000000001</v>
      </c>
      <c r="E7" s="23">
        <v>1.6000000000000001E-3</v>
      </c>
      <c r="F7" s="23">
        <v>0.21179999999999999</v>
      </c>
      <c r="G7" s="15">
        <v>-2.9999999999999997E-4</v>
      </c>
      <c r="H7" s="7">
        <v>0.21340000000000001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2.9999999999999997E-4</v>
      </c>
      <c r="D10" s="7">
        <v>0.1477</v>
      </c>
      <c r="E10" s="23">
        <v>1.1999999999999999E-3</v>
      </c>
      <c r="F10" s="23">
        <v>0.14860000000000001</v>
      </c>
      <c r="G10" s="15">
        <v>0</v>
      </c>
      <c r="H10" s="7">
        <v>0.15229999999999999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2.8999999999999998E-3</v>
      </c>
      <c r="E11" s="23">
        <v>0</v>
      </c>
      <c r="F11" s="23">
        <v>2.8999999999999998E-3</v>
      </c>
      <c r="G11" s="15">
        <v>0</v>
      </c>
      <c r="H11" s="7">
        <v>2.8E-3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4.1999999999999997E-3</v>
      </c>
      <c r="D12" s="7">
        <v>0.1517</v>
      </c>
      <c r="E12" s="23">
        <v>6.9999999999999999E-4</v>
      </c>
      <c r="F12" s="23">
        <v>0.1565</v>
      </c>
      <c r="G12" s="15">
        <v>-4.8999999999999998E-3</v>
      </c>
      <c r="H12" s="7">
        <v>0.15459999999999999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5.1000000000000004E-3</v>
      </c>
      <c r="D13" s="47">
        <v>0.32690000000000002</v>
      </c>
      <c r="E13" s="23">
        <v>-7.6E-3</v>
      </c>
      <c r="F13" s="23">
        <v>0.31890000000000002</v>
      </c>
      <c r="G13" s="15">
        <v>-4.3E-3</v>
      </c>
      <c r="H13" s="7">
        <v>0.311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4.4999999999999997E-3</v>
      </c>
      <c r="E14" s="23">
        <v>0</v>
      </c>
      <c r="F14" s="23">
        <v>4.4999999999999997E-3</v>
      </c>
      <c r="G14" s="15">
        <v>2.0000000000000001E-4</v>
      </c>
      <c r="H14" s="7">
        <v>4.5999999999999999E-3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6.9999999999999999E-4</v>
      </c>
      <c r="D15" s="7">
        <v>0.11459999999999999</v>
      </c>
      <c r="E15" s="23">
        <v>8.9999999999999998E-4</v>
      </c>
      <c r="F15" s="23">
        <v>0.114</v>
      </c>
      <c r="G15" s="15">
        <v>4.3E-3</v>
      </c>
      <c r="H15" s="7">
        <v>0.11849999999999999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1E-4</v>
      </c>
      <c r="E16" s="23">
        <v>0</v>
      </c>
      <c r="F16" s="23">
        <v>1E-4</v>
      </c>
      <c r="G16" s="15">
        <v>0</v>
      </c>
      <c r="H16" s="7">
        <v>1E-4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3.7000000000000002E-3</v>
      </c>
      <c r="D17" s="7">
        <v>4.1999999999999997E-3</v>
      </c>
      <c r="E17" s="23">
        <v>1E-3</v>
      </c>
      <c r="F17" s="23">
        <v>5.1000000000000004E-3</v>
      </c>
      <c r="G17" s="15">
        <v>-1.04E-2</v>
      </c>
      <c r="H17" s="7">
        <v>-4.0000000000000002E-4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6.9999999999999999E-4</v>
      </c>
      <c r="E19" s="23">
        <v>0</v>
      </c>
      <c r="F19" s="23">
        <v>6.9999999999999999E-4</v>
      </c>
      <c r="G19" s="15">
        <v>0</v>
      </c>
      <c r="H19" s="7">
        <v>6.9999999999999999E-4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6.4999999999999997E-3</v>
      </c>
      <c r="E20" s="23">
        <v>0</v>
      </c>
      <c r="F20" s="23">
        <v>6.6E-3</v>
      </c>
      <c r="G20" s="15">
        <v>0</v>
      </c>
      <c r="H20" s="7">
        <v>6.6E-3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1.2999999999999999E-3</v>
      </c>
      <c r="E24" s="23">
        <v>0</v>
      </c>
      <c r="F24" s="23">
        <v>8.0000000000000004E-4</v>
      </c>
      <c r="G24" s="15">
        <v>0</v>
      </c>
      <c r="H24" s="7">
        <v>1.1999999999999999E-3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1.4499999999999999E-2</v>
      </c>
      <c r="D25" s="12">
        <f t="shared" si="0"/>
        <v>1</v>
      </c>
      <c r="E25" s="25">
        <f t="shared" si="0"/>
        <v>-2.1999999999999997E-3</v>
      </c>
      <c r="F25" s="52">
        <f t="shared" si="0"/>
        <v>1</v>
      </c>
      <c r="G25" s="11">
        <f t="shared" si="0"/>
        <v>-1.4499999999999999E-2</v>
      </c>
      <c r="H25" s="12">
        <f t="shared" si="0"/>
        <v>1.0000000000000002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33312.92</v>
      </c>
      <c r="D26" s="20"/>
      <c r="E26" s="53">
        <v>-5205.42</v>
      </c>
      <c r="F26" s="20"/>
      <c r="G26" s="51">
        <v>-33573.85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1.0999999999999999E-2</v>
      </c>
      <c r="D28" s="16">
        <v>0.63260000000000005</v>
      </c>
      <c r="E28" s="27">
        <v>7.7000000000000002E-3</v>
      </c>
      <c r="F28" s="28">
        <v>0.64159999999999995</v>
      </c>
      <c r="G28" s="15">
        <v>-1.8499999999999999E-2</v>
      </c>
      <c r="H28" s="16">
        <v>0.64810000000000001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3.5000000000000001E-3</v>
      </c>
      <c r="D29" s="8">
        <v>0.3674</v>
      </c>
      <c r="E29" s="23">
        <v>-9.9000000000000008E-3</v>
      </c>
      <c r="F29" s="24">
        <v>0.3584</v>
      </c>
      <c r="G29" s="7">
        <v>4.0000000000000001E-3</v>
      </c>
      <c r="H29" s="8">
        <v>0.35189999999999999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D30" si="4">C28+C29</f>
        <v>1.4499999999999999E-2</v>
      </c>
      <c r="D30" s="12">
        <f t="shared" si="4"/>
        <v>1</v>
      </c>
      <c r="E30" s="25">
        <f>E28+E29</f>
        <v>-2.2000000000000006E-3</v>
      </c>
      <c r="F30" s="26">
        <f>F28+F29</f>
        <v>1</v>
      </c>
      <c r="G30" s="11">
        <f>G28+G29</f>
        <v>-1.4499999999999999E-2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1.0500000000000001E-2</v>
      </c>
      <c r="D32" s="16">
        <v>0.87019999999999997</v>
      </c>
      <c r="E32" s="27">
        <v>-4.7000000000000002E-3</v>
      </c>
      <c r="F32" s="28">
        <v>0.86990000000000001</v>
      </c>
      <c r="G32" s="15">
        <v>-9.1999999999999998E-3</v>
      </c>
      <c r="H32" s="16">
        <v>0.87060000000000004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4.0000000000000001E-3</v>
      </c>
      <c r="D33" s="8">
        <v>0.1298</v>
      </c>
      <c r="E33" s="23">
        <v>2.5000000000000001E-3</v>
      </c>
      <c r="F33" s="24">
        <v>0.13009999999999999</v>
      </c>
      <c r="G33" s="7">
        <v>-5.3E-3</v>
      </c>
      <c r="H33" s="8">
        <v>0.12939999999999999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1.4500000000000001E-2</v>
      </c>
      <c r="D34" s="34">
        <f t="shared" si="8"/>
        <v>1</v>
      </c>
      <c r="E34" s="35">
        <f t="shared" si="8"/>
        <v>-2.2000000000000001E-3</v>
      </c>
      <c r="F34" s="36">
        <f t="shared" si="8"/>
        <v>1</v>
      </c>
      <c r="G34" s="33">
        <f t="shared" si="8"/>
        <v>-1.4499999999999999E-2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7.8299999999999995E-4</v>
      </c>
      <c r="D37" s="7">
        <v>2.921E-2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1.866E-3</v>
      </c>
      <c r="D38" s="7">
        <v>0.213509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1.4159999999999999E-3</v>
      </c>
      <c r="D41" s="7">
        <v>0.14951700000000001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3.0000000000000001E-5</v>
      </c>
      <c r="D42" s="7">
        <v>2.8939999999999999E-3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-3.6999999999999998E-5</v>
      </c>
      <c r="D43" s="7">
        <v>0.15426000000000001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-6.7809999999999997E-3</v>
      </c>
      <c r="D44" s="7">
        <v>0.31893500000000002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2.5999999999999998E-4</v>
      </c>
      <c r="D45" s="7">
        <v>4.5189999999999996E-3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5.862E-3</v>
      </c>
      <c r="D46" s="7">
        <v>0.11570900000000001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-1.5E-5</v>
      </c>
      <c r="D47" s="7">
        <v>1.16E-4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-5.7200000000000003E-3</v>
      </c>
      <c r="D48" s="7">
        <v>2.9689999999999999E-3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5.0000000000000004E-6</v>
      </c>
      <c r="D49" s="7">
        <v>1.9999999999999999E-6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2.5000000000000001E-5</v>
      </c>
      <c r="D50" s="7">
        <v>7.1900000000000002E-4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9.2999999999999997E-5</v>
      </c>
      <c r="D51" s="7">
        <v>6.5779999999999996E-3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-1.8E-5</v>
      </c>
      <c r="D55" s="7">
        <v>1.0629999999999999E-3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-2.3540000000000002E-3</v>
      </c>
      <c r="D56" s="12">
        <f>SUBTOTAL(109,D37:D55)</f>
        <v>1</v>
      </c>
      <c r="E56" s="52"/>
      <c r="F56" s="26"/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-5466.3499999999985</v>
      </c>
      <c r="D57" s="20"/>
      <c r="E57" s="53">
        <f>טבלה4[[#This Row],[התרומה לתשואה ינואר-מרץ 2025]]+I26+K26+M26</f>
        <v>-5466.3499999999985</v>
      </c>
      <c r="F57" s="20"/>
      <c r="G57" s="51">
        <f>טבלה4[[#This Row],[התרומה לתשואה ינואר-יוני 2025]]+O26+Q26+S26</f>
        <v>-5466.3499999999985</v>
      </c>
      <c r="H57" s="20"/>
      <c r="I57" s="53">
        <f>טבלה4[[#This Row],[התרומה לתשואה ינואר-ספטמבר 2025]]+U26+W26+Y26</f>
        <v>-5466.3499999999985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-4.3000000000000002E-5</v>
      </c>
      <c r="D59" s="16">
        <v>0.64075899999999997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-2.4220000000000001E-3</v>
      </c>
      <c r="D60" s="8">
        <v>0.35924099999999998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-2.3540000000000002E-3</v>
      </c>
      <c r="D61" s="12">
        <v>1</v>
      </c>
      <c r="E61" s="52"/>
      <c r="F61" s="26"/>
      <c r="G61" s="33"/>
      <c r="H61" s="12"/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-3.4889999999999999E-3</v>
      </c>
      <c r="D63" s="16">
        <v>0.87023200000000001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1.2179999999999999E-3</v>
      </c>
      <c r="D64" s="8">
        <v>0.12976799999999999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-2.3540000000000002E-3</v>
      </c>
      <c r="D65" s="34">
        <v>1</v>
      </c>
      <c r="E65" s="52"/>
      <c r="F65" s="36"/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2025-04-10T04:48:06Z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