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942E1F2A-927D-462D-AB73-634CEAEAE628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30" i="5" l="1"/>
  <c r="J65" i="5" l="1"/>
  <c r="J61" i="5"/>
  <c r="J56" i="5"/>
  <c r="I62" i="5"/>
  <c r="H65" i="5" l="1"/>
  <c r="H61" i="5"/>
  <c r="H56" i="5"/>
  <c r="E62" i="5" l="1"/>
  <c r="F65" i="5"/>
  <c r="F61" i="5"/>
  <c r="F56" i="5"/>
  <c r="L30" i="5" l="1"/>
  <c r="L25" i="5"/>
  <c r="C57" i="5" l="1"/>
  <c r="E57" i="5" s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<sst xmlns="http://schemas.openxmlformats.org/spreadsheetml/2006/main" count="108" uniqueCount="79">
  <si>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</si>
  <si>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</si>
  <si>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</si>
  <si>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</si>
  <si>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</si>
  <si>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</si>
  <si>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</si>
  <si>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</si>
  <si>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</si>
  <si>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</si>
  <si>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</si>
  <si>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</si>
  <si>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</si>
  <si>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</si>
  <si>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</si>
  <si>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</si>
  <si>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</si>
  <si>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</si>
  <si>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</si>
  <si>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</si>
  <si>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</si>
  <si>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</si>
  <si>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</si>
  <si>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</si>
  <si>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</si>
  <si>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</si>
  <si>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</si>
  <si>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</si>
  <si>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</si>
  <si>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</si>
  <si>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</si>
  <si>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</si>
  <si>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</si>
  <si>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</si>
  <si>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</si>
  <si>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</si>
  <si>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</si>
  <si>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</si>
  <si>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</si>
  <si>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</si>
  <si>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</si>
  <si>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</si>
  <si>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</si>
  <si>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</si>
  <si>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</si>
  <si>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</si>
  <si>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</si>
  <si>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2024</t>
  </si>
  <si>
    <t>שיעור מסך הנכסים ינואר 2024</t>
  </si>
  <si>
    <t xml:space="preserve">התרומה לתשואה פברואר 2024 </t>
  </si>
  <si>
    <t xml:space="preserve">שיעור מסך הנכסים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</si>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</sst>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13" workbookViewId="0">
      <selection activeCell="G73" sqref="G7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6.1600000000000002E-2</v>
      </c>
      <c r="E6" s="23">
        <v>1E-4</v>
      </c>
      <c r="F6" s="23">
        <v>5.7200000000000001E-2</v>
      </c>
      <c r="G6" s="15">
        <v>2.0000000000000001E-4</v>
      </c>
      <c r="H6" s="7">
        <v>5.0700000000000002E-2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-5.9999999999999995E-4</v>
      </c>
      <c r="D7" s="7">
        <v>9.4E-2</v>
      </c>
      <c r="E7" s="23">
        <v>4.0000000000000002E-4</v>
      </c>
      <c r="F7" s="23">
        <v>9.5399999999999999E-2</v>
      </c>
      <c r="G7" s="15">
        <v>-4.0000000000000002E-4</v>
      </c>
      <c r="H7" s="7">
        <v>9.5200000000000007E-2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1E-4</v>
      </c>
      <c r="D10" s="7">
        <v>5.6099999999999997E-2</v>
      </c>
      <c r="E10" s="23">
        <v>4.0000000000000002E-4</v>
      </c>
      <c r="F10" s="23">
        <v>5.1799999999999999E-2</v>
      </c>
      <c r="G10" s="15">
        <v>2.0000000000000001E-4</v>
      </c>
      <c r="H10" s="7">
        <v>4.8399999999999999E-2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5.9999999999999995E-4</v>
      </c>
      <c r="E11" s="23">
        <v>0</v>
      </c>
      <c r="F11" s="23">
        <v>5.9999999999999995E-4</v>
      </c>
      <c r="G11" s="15">
        <v>0</v>
      </c>
      <c r="H11" s="7">
        <v>5.0000000000000001E-4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-8.9999999999999998E-4</v>
      </c>
      <c r="D12" s="7">
        <v>7.7799999999999994E-2</v>
      </c>
      <c r="E12" s="23">
        <v>4.4999999999999997E-3</v>
      </c>
      <c r="F12" s="23">
        <v>7.0300000000000001E-2</v>
      </c>
      <c r="G12" s="15">
        <v>2.5999999999999999E-3</v>
      </c>
      <c r="H12" s="7">
        <v>6.6900000000000001E-2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6.3E-3</v>
      </c>
      <c r="D13" s="47">
        <v>0.70669999999999999</v>
      </c>
      <c r="E13" s="23">
        <v>2.1700000000000001E-2</v>
      </c>
      <c r="F13" s="23">
        <v>0.72240000000000004</v>
      </c>
      <c r="G13" s="15">
        <v>2.7300000000000001E-2</v>
      </c>
      <c r="H13" s="7">
        <v>0.72599999999999998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4.7999999999999996E-3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-2.0000000000000001E-4</v>
      </c>
      <c r="D17" s="7">
        <v>2.3999999999999998E-3</v>
      </c>
      <c r="E17" s="23">
        <v>1E-3</v>
      </c>
      <c r="F17" s="23">
        <v>2.3E-3</v>
      </c>
      <c r="G17" s="15">
        <v>-2.3E-3</v>
      </c>
      <c r="H17" s="7">
        <v>2.3E-3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2.9999999999999997E-4</v>
      </c>
      <c r="E20" s="23">
        <v>0</v>
      </c>
      <c r="F20" s="23">
        <v>2.0000000000000001E-4</v>
      </c>
      <c r="G20" s="15">
        <v>1E-4</v>
      </c>
      <c r="H20" s="7">
        <v>5.1000000000000004E-3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1E-4</v>
      </c>
      <c r="D24" s="7">
        <v>5.0000000000000001E-4</v>
      </c>
      <c r="E24" s="23">
        <v>0</v>
      </c>
      <c r="F24" s="23">
        <v>-2.0000000000000001E-4</v>
      </c>
      <c r="G24" s="15">
        <v>1E-4</v>
      </c>
      <c r="H24" s="7">
        <v>1E-4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4.8000000000000004E-3</v>
      </c>
      <c r="D25" s="12">
        <f t="shared" si="0"/>
        <v>0.99999999999999978</v>
      </c>
      <c r="E25" s="25">
        <f t="shared" si="0"/>
        <v>2.81E-2</v>
      </c>
      <c r="F25" s="52">
        <f t="shared" si="0"/>
        <v>1</v>
      </c>
      <c r="G25" s="11">
        <f t="shared" si="0"/>
        <v>2.7800000000000002E-2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146.58000000000001</v>
      </c>
      <c r="D26" s="20"/>
      <c r="E26" s="53">
        <v>965.12</v>
      </c>
      <c r="F26" s="20"/>
      <c r="G26" s="51">
        <v>1059.7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3.5000000000000001E-3</v>
      </c>
      <c r="D28" s="16">
        <v>0.82389999999999997</v>
      </c>
      <c r="E28" s="27">
        <v>2.3300000000000001E-2</v>
      </c>
      <c r="F28" s="28">
        <v>0.84109999999999996</v>
      </c>
      <c r="G28" s="15">
        <v>1.84E-2</v>
      </c>
      <c r="H28" s="16">
        <v>0.85140000000000005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1.2999999999999999E-3</v>
      </c>
      <c r="D29" s="8">
        <v>0.17610000000000001</v>
      </c>
      <c r="E29" s="23">
        <v>4.7999999999999996E-3</v>
      </c>
      <c r="F29" s="24">
        <v>0.15890000000000001</v>
      </c>
      <c r="G29" s="7">
        <v>9.4000000000000004E-3</v>
      </c>
      <c r="H29" s="8">
        <v>0.14860000000000001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4.8000000000000004E-3</v>
      </c>
      <c r="D30" s="12">
        <f t="shared" si="4"/>
        <v>1</v>
      </c>
      <c r="E30" s="25">
        <f t="shared" si="4"/>
        <v>2.81E-2</v>
      </c>
      <c r="F30" s="26">
        <f t="shared" si="4"/>
        <v>1</v>
      </c>
      <c r="G30" s="11">
        <f>G28+G29</f>
        <v>2.7799999999999998E-2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4.8999999999999998E-3</v>
      </c>
      <c r="D32" s="16">
        <v>0.99690000000000001</v>
      </c>
      <c r="E32" s="27">
        <v>2.7099999999999999E-2</v>
      </c>
      <c r="F32" s="28">
        <v>0.99719999999999998</v>
      </c>
      <c r="G32" s="15">
        <v>2.9899999999999999E-2</v>
      </c>
      <c r="H32" s="16">
        <v>0.99219999999999997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-1E-4</v>
      </c>
      <c r="D33" s="8">
        <v>3.0999999999999999E-3</v>
      </c>
      <c r="E33" s="23">
        <v>1E-3</v>
      </c>
      <c r="F33" s="24">
        <v>2.8E-3</v>
      </c>
      <c r="G33" s="7">
        <v>-2.0999999999999999E-3</v>
      </c>
      <c r="H33" s="8">
        <v>7.7999999999999996E-3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4.7999999999999996E-3</v>
      </c>
      <c r="D34" s="34">
        <f t="shared" si="8"/>
        <v>1</v>
      </c>
      <c r="E34" s="35">
        <f t="shared" si="8"/>
        <v>2.81E-2</v>
      </c>
      <c r="F34" s="36">
        <f t="shared" si="8"/>
        <v>1</v>
      </c>
      <c r="G34" s="33">
        <f t="shared" si="8"/>
        <v>2.7799999999999998E-2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3.4000000000000002E-4</v>
      </c>
      <c r="D37" s="7">
        <v>5.6097000000000001E-2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-5.1699999999999999E-4</v>
      </c>
      <c r="D38" s="7">
        <v>9.4909999999999994E-2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6.4000000000000005E-4</v>
      </c>
      <c r="D41" s="7">
        <v>5.1799999999999999E-2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9.0000000000000002E-6</v>
      </c>
      <c r="D42" s="7">
        <v>5.6800000000000004E-4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6.1910000000000003E-3</v>
      </c>
      <c r="D43" s="7">
        <v>7.1279999999999996E-2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5.6244000000000002E-2</v>
      </c>
      <c r="D44" s="7">
        <v>0.71908399999999995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-1.5999999999999999E-5</v>
      </c>
      <c r="D45" s="7">
        <v>1.776E-3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-1.4480000000000001E-3</v>
      </c>
      <c r="D48" s="7">
        <v>2.3219999999999998E-3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1.05E-4</v>
      </c>
      <c r="D51" s="7">
        <v>2.026E-3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1.13E-4</v>
      </c>
      <c r="D55" s="7">
        <v>1.3799999999999999E-4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6.1808000000000002E-2</v>
      </c>
      <c r="D56" s="12">
        <f>SUBTOTAL(109,D37:D55)</f>
        <v>1.0000009999999999</v>
      </c>
      <c r="E56" s="35"/>
      <c r="F56" s="26">
        <f>SUBTOTAL(109,F37:F55)</f>
        <v>0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2171.4</v>
      </c>
      <c r="D57" s="20"/>
      <c r="E57" s="53">
        <f>טבלה4[[#This Row],[התרומה לתשואה ינואר-מרץ 2024]]+I26+K26+M26</f>
        <v>2171.4</v>
      </c>
      <c r="F57" s="20"/>
      <c r="G57" s="51">
        <f>טבלה4[[#This Row],[התרומה לתשואה ינואר-יוני 2024]]+O26+Q26+S26</f>
        <v>2171.4</v>
      </c>
      <c r="H57" s="20"/>
      <c r="I57" s="53">
        <f>טבלה4[[#This Row],[התרומה לתשואה ינואר-ספטמבר 2024]]+U26+W26+Y26</f>
        <v>2171.4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4.5805999999999999E-2</v>
      </c>
      <c r="D59" s="16">
        <v>0.83980399999999999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1.5585E-2</v>
      </c>
      <c r="D60" s="8">
        <v>0.16019600000000001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6.1808000000000002E-2</v>
      </c>
      <c r="D61" s="12">
        <f>D59+D60</f>
        <v>1</v>
      </c>
      <c r="E61" s="35"/>
      <c r="F61" s="26">
        <f>F59+F60</f>
        <v>0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>
        <f>טבלה4[[#This Row],[התרומה לתשואה ינואר-מרץ 2024]]+I31+K31+M31</f>
        <v>0</v>
      </c>
      <c r="F62" s="14"/>
      <c r="G62" s="14"/>
      <c r="H62" s="14"/>
      <c r="I62" s="56">
        <f>טבלה4[[#This Row],[התרומה לתשואה ינואר-ספטמבר 2024]]+U31+W31+Y31</f>
        <v>0</v>
      </c>
      <c r="J62" s="14"/>
    </row>
    <row r="63" spans="2:10" x14ac:dyDescent="0.25">
      <c r="B63" s="6" t="s">
        <v>32</v>
      </c>
      <c r="C63" s="7">
        <v>6.3066999999999998E-2</v>
      </c>
      <c r="D63" s="16">
        <v>0.99526300000000001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-1.2210000000000001E-3</v>
      </c>
      <c r="D64" s="8">
        <v>4.7369999999999999E-3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6.1808000000000002E-2</v>
      </c>
      <c r="D65" s="34">
        <v>1</v>
      </c>
      <c r="E65" s="35"/>
      <c r="F65" s="36">
        <f>F63+F64</f>
        <v>0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2024-04-08T07:22:59Z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