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4\"/>
    </mc:Choice>
  </mc:AlternateContent>
  <xr:revisionPtr revIDLastSave="0" documentId="13_ncr:1_{DECD7249-E91A-4CDB-A3DB-2FDB5B87A491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F30" i="5" l="1"/>
  <c r="J65" i="5" l="1"/>
  <c r="J61" i="5"/>
  <c r="J56" i="5"/>
  <c r="H65" i="5" l="1"/>
  <c r="H61" i="5"/>
  <c r="H56" i="5"/>
  <c r="F65" i="5" l="1"/>
  <c r="F61" i="5"/>
  <c r="F56" i="5"/>
  <c r="C57" i="5" l="1"/>
  <c r="E57" i="5" s="1"/>
  <c r="G57" i="5" s="1"/>
  <c r="I57" i="5" s="1"/>
  <c r="D65" i="5"/>
  <c r="D61" i="5"/>
  <c r="D56" i="5"/>
  <c r="C30" i="5" l="1"/>
  <c r="D30" i="5"/>
  <c r="E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<sst xmlns="http://schemas.openxmlformats.org/spreadsheetml/2006/main" count="108" uniqueCount="79">
  <si>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</si>
  <si>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</si>
  <si>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</si>
  <si>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</si>
  <si>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</si>
  <si>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</si>
  <si>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</si>
  <si>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</si>
  <si>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</si>
  <si>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</si>
  <si>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</si>
  <si>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</si>
  <si>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</si>
  <si>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</si>
  <si>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</si>
  <si>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</si>
  <si>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</si>
  <si>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</si>
  <si>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</si>
  <si>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</si>
  <si>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</si>
  <si>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</si>
  <si>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</si>
  <si>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</si>
  <si>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</si>
  <si>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</si>
  <si>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</si>
  <si>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</si>
  <si>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</si>
  <si>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</si>
  <si>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</si>
  <si>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</si>
  <si>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</si>
  <si>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</si>
  <si>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</si>
  <si>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</si>
  <si>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</si>
  <si>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</si>
  <si>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</si>
  <si>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</si>
  <si>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</si>
  <si>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</si>
  <si>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</si>
  <si>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</si>
  <si>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</si>
  <si>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</si>
  <si>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</si>
  <si>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ינואר2024</t>
  </si>
  <si>
    <t>שיעור מסך הנכסים ינואר 2024</t>
  </si>
  <si>
    <t xml:space="preserve">התרומה לתשואה פברואר2024 </t>
  </si>
  <si>
    <t xml:space="preserve">שיעור מסך הנכסים פברואר2024 </t>
  </si>
  <si>
    <t>התרומה לתשואה מרץ 2024</t>
  </si>
  <si>
    <t>שיעור מסך הנכסים מרץ 2024</t>
  </si>
  <si>
    <t>התרומה לתשואה אפריל2024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</si>
  <si>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</si>
  <si>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</si>
  <si>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</si>
  <si>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</si>
  <si>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</si>
  <si>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</si>
  <si>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</si>
  <si>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</si>
  <si>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</si>
  <si>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</si>
  <si>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</si>
  <si>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</si>
  <si>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</si>
  <si>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</si>
  <si>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</si>
  <si>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דצמבר2024</t>
  </si>
  <si>
    <t>שיעור מסך הנכסים דצמבר2024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</si>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</sst>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4" dataDxfId="3">
      <calculatedColumnFormula>C6</calculatedColumnFormula>
    </tableColumn>
    <tableColumn id="3" xr3:uid="{00000000-0010-0000-0000-000003000000}" name="שיעור מסך הנכסים ינואר-מרץ 2024"/>
    <tableColumn id="4" xr3:uid="{00000000-0010-0000-0000-000004000000}" name="התרומה לתשואה ינואר-יוני 2024" dataDxfId="2">
      <calculatedColumnFormula>טבלה4[[#This Row],[התרומה לתשואה ינואר-מרץ 2024]]+I6+K6+M6</calculatedColumnFormula>
    </tableColumn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 dataDxfId="1">
      <calculatedColumnFormula>טבלה4[[#This Row],[התרומה לתשואה ינואר-ספטמבר 2024]]+U6+W6+Y6</calculatedColumnFormula>
    </tableColumn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4"/>
    <tableColumn id="3" xr3:uid="{00000000-0010-0000-0100-000003000000}" name="שיעור מסך הנכסים ינואר 2024"/>
    <tableColumn id="4" xr3:uid="{00000000-0010-0000-0100-000004000000}" name="התרומה לתשואה פברואר2024 "/>
    <tableColumn id="5" xr3:uid="{00000000-0010-0000-0100-000005000000}" name="שיעור מסך הנכסים פברואר2024 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2024"/>
    <tableColumn id="25" xr3:uid="{00000000-0010-0000-0100-000019000000}" name="שיעור מסך הנכסים דצמבר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40" workbookViewId="0">
      <selection activeCell="E72" sqref="E7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-2.0000000000000001E-4</v>
      </c>
      <c r="D6" s="7">
        <v>5.57E-2</v>
      </c>
      <c r="E6" s="23">
        <v>0</v>
      </c>
      <c r="F6" s="23">
        <v>5.8599999999999999E-2</v>
      </c>
      <c r="G6" s="15">
        <v>5.9999999999999995E-4</v>
      </c>
      <c r="H6" s="7">
        <v>7.0599999999999996E-2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-2.0000000000000001E-4</v>
      </c>
      <c r="D7" s="7">
        <v>0.23649999999999999</v>
      </c>
      <c r="E7" s="23">
        <v>4.0000000000000002E-4</v>
      </c>
      <c r="F7" s="23">
        <v>0.2291</v>
      </c>
      <c r="G7" s="15">
        <v>-2.0000000000000001E-4</v>
      </c>
      <c r="H7" s="7">
        <v>0.2208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5.0000000000000001E-4</v>
      </c>
      <c r="E8" s="23">
        <v>0</v>
      </c>
      <c r="F8" s="23">
        <v>5.0000000000000001E-4</v>
      </c>
      <c r="G8" s="15">
        <v>0</v>
      </c>
      <c r="H8" s="7">
        <v>5.0000000000000001E-4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2E-3</v>
      </c>
      <c r="E9" s="23">
        <v>0</v>
      </c>
      <c r="F9" s="23">
        <v>1.2999999999999999E-3</v>
      </c>
      <c r="G9" s="15">
        <v>0</v>
      </c>
      <c r="H9" s="7">
        <v>1.2999999999999999E-3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8.9999999999999998E-4</v>
      </c>
      <c r="D10" s="7">
        <v>0.1719</v>
      </c>
      <c r="E10" s="23">
        <v>1E-3</v>
      </c>
      <c r="F10" s="23">
        <v>0.17599999999999999</v>
      </c>
      <c r="G10" s="15">
        <v>1.5E-3</v>
      </c>
      <c r="H10" s="7">
        <v>0.17269999999999999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4.1000000000000003E-3</v>
      </c>
      <c r="E11" s="23">
        <v>0</v>
      </c>
      <c r="F11" s="23">
        <v>4.0000000000000001E-3</v>
      </c>
      <c r="G11" s="15">
        <v>0</v>
      </c>
      <c r="H11" s="7">
        <v>4.1999999999999997E-3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8.0000000000000004E-4</v>
      </c>
      <c r="D12" s="7">
        <v>0.1404</v>
      </c>
      <c r="E12" s="23">
        <v>6.7000000000000002E-3</v>
      </c>
      <c r="F12" s="23">
        <v>0.1376</v>
      </c>
      <c r="G12" s="15">
        <v>5.4000000000000003E-3</v>
      </c>
      <c r="H12" s="7">
        <v>0.13869999999999999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1.5E-3</v>
      </c>
      <c r="D13" s="47">
        <v>0.23810000000000001</v>
      </c>
      <c r="E13" s="23">
        <v>7.4999999999999997E-3</v>
      </c>
      <c r="F13" s="23">
        <v>0.24030000000000001</v>
      </c>
      <c r="G13" s="15">
        <v>1.2800000000000001E-2</v>
      </c>
      <c r="H13" s="7">
        <v>0.2437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-1E-4</v>
      </c>
      <c r="D14" s="7">
        <v>6.0000000000000001E-3</v>
      </c>
      <c r="E14" s="23">
        <v>-1E-4</v>
      </c>
      <c r="F14" s="23">
        <v>5.7999999999999996E-3</v>
      </c>
      <c r="G14" s="15">
        <v>2.0000000000000001E-4</v>
      </c>
      <c r="H14" s="7">
        <v>5.7000000000000002E-3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5.0000000000000001E-4</v>
      </c>
      <c r="D15" s="7">
        <v>0.13039999999999999</v>
      </c>
      <c r="E15" s="23">
        <v>5.0000000000000001E-4</v>
      </c>
      <c r="F15" s="23">
        <v>0.129</v>
      </c>
      <c r="G15" s="15">
        <v>3.0000000000000001E-3</v>
      </c>
      <c r="H15" s="7">
        <v>0.1255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2.0000000000000001E-4</v>
      </c>
      <c r="E16" s="23">
        <v>0</v>
      </c>
      <c r="F16" s="23">
        <v>2.0000000000000001E-4</v>
      </c>
      <c r="G16" s="15">
        <v>0</v>
      </c>
      <c r="H16" s="7">
        <v>1E-4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2.9999999999999997E-4</v>
      </c>
      <c r="D17" s="7">
        <v>4.7000000000000002E-3</v>
      </c>
      <c r="E17" s="23">
        <v>5.4999999999999997E-3</v>
      </c>
      <c r="F17" s="23">
        <v>8.8000000000000005E-3</v>
      </c>
      <c r="G17" s="15">
        <v>-2.3999999999999998E-3</v>
      </c>
      <c r="H17" s="7">
        <v>7.0000000000000001E-3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1.2999999999999999E-3</v>
      </c>
      <c r="E19" s="23">
        <v>0</v>
      </c>
      <c r="F19" s="23">
        <v>1.1999999999999999E-3</v>
      </c>
      <c r="G19" s="15">
        <v>0</v>
      </c>
      <c r="H19" s="7">
        <v>1.1999999999999999E-3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7.0000000000000001E-3</v>
      </c>
      <c r="E20" s="23">
        <v>0</v>
      </c>
      <c r="F20" s="23">
        <v>6.8999999999999999E-3</v>
      </c>
      <c r="G20" s="15">
        <v>1E-4</v>
      </c>
      <c r="H20" s="7">
        <v>6.6E-3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1.1999999999999999E-3</v>
      </c>
      <c r="E24" s="23">
        <v>0</v>
      </c>
      <c r="F24" s="23">
        <v>6.9999999999999999E-4</v>
      </c>
      <c r="G24" s="15">
        <v>0</v>
      </c>
      <c r="H24" s="7">
        <v>1.4E-3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3.5000000000000001E-3</v>
      </c>
      <c r="D25" s="12">
        <f t="shared" si="0"/>
        <v>0.99999999999999989</v>
      </c>
      <c r="E25" s="25">
        <f t="shared" si="0"/>
        <v>2.1499999999999998E-2</v>
      </c>
      <c r="F25" s="52">
        <f t="shared" si="0"/>
        <v>1</v>
      </c>
      <c r="G25" s="11">
        <f t="shared" si="0"/>
        <v>2.0999999999999998E-2</v>
      </c>
      <c r="H25" s="12">
        <f t="shared" si="0"/>
        <v>1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7116.47</v>
      </c>
      <c r="D26" s="20"/>
      <c r="E26" s="53">
        <v>43846.37</v>
      </c>
      <c r="F26" s="20"/>
      <c r="G26" s="51">
        <v>43614.07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0</v>
      </c>
      <c r="D28" s="16">
        <v>0.64219999999999999</v>
      </c>
      <c r="E28" s="27">
        <v>1.0699999999999999E-2</v>
      </c>
      <c r="F28" s="28">
        <v>0.64180000000000004</v>
      </c>
      <c r="G28" s="15">
        <v>2.3999999999999998E-3</v>
      </c>
      <c r="H28" s="16">
        <v>0.64559999999999995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3.5000000000000001E-3</v>
      </c>
      <c r="D29" s="8">
        <v>0.35780000000000001</v>
      </c>
      <c r="E29" s="23">
        <v>1.0800000000000001E-2</v>
      </c>
      <c r="F29" s="24">
        <v>0.35820000000000002</v>
      </c>
      <c r="G29" s="7">
        <v>1.8599999999999998E-2</v>
      </c>
      <c r="H29" s="8">
        <v>0.35439999999999999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D30" si="4">C28+C29</f>
        <v>3.5000000000000001E-3</v>
      </c>
      <c r="D30" s="12">
        <f t="shared" si="4"/>
        <v>1</v>
      </c>
      <c r="E30" s="25">
        <f>E28+E29</f>
        <v>2.1499999999999998E-2</v>
      </c>
      <c r="F30" s="26">
        <f>F28+F29</f>
        <v>1</v>
      </c>
      <c r="G30" s="11">
        <f>G28+G29</f>
        <v>2.0999999999999998E-2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3.3E-3</v>
      </c>
      <c r="D32" s="16">
        <v>0.85809999999999997</v>
      </c>
      <c r="E32" s="27">
        <v>1.8800000000000001E-2</v>
      </c>
      <c r="F32" s="28">
        <v>0.85319999999999996</v>
      </c>
      <c r="G32" s="15">
        <v>2.23E-2</v>
      </c>
      <c r="H32" s="16">
        <v>0.85640000000000005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2.0000000000000001E-4</v>
      </c>
      <c r="D33" s="8">
        <v>0.1419</v>
      </c>
      <c r="E33" s="23">
        <v>2.7000000000000001E-3</v>
      </c>
      <c r="F33" s="24">
        <v>0.14680000000000001</v>
      </c>
      <c r="G33" s="7">
        <v>-1.2999999999999999E-3</v>
      </c>
      <c r="H33" s="8">
        <v>0.14360000000000001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3.5000000000000001E-3</v>
      </c>
      <c r="D34" s="34">
        <f t="shared" si="8"/>
        <v>1</v>
      </c>
      <c r="E34" s="35">
        <f t="shared" si="8"/>
        <v>2.1500000000000002E-2</v>
      </c>
      <c r="F34" s="36">
        <f t="shared" si="8"/>
        <v>1</v>
      </c>
      <c r="G34" s="33">
        <f t="shared" si="8"/>
        <v>2.1000000000000001E-2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4.6799999999999999E-4</v>
      </c>
      <c r="D37" s="7">
        <v>6.1725000000000002E-2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-6.0000000000000002E-5</v>
      </c>
      <c r="D38" s="7">
        <v>0.22872500000000001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6.9999999999999999E-6</v>
      </c>
      <c r="D39" s="7">
        <v>5.1699999999999999E-4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4.1E-5</v>
      </c>
      <c r="D40" s="7">
        <v>1.5330000000000001E-3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3.3869999999999998E-3</v>
      </c>
      <c r="D41" s="7">
        <v>0.17355499999999999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7.1000000000000005E-5</v>
      </c>
      <c r="D42" s="7">
        <v>4.1190000000000003E-3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1.2888999999999999E-2</v>
      </c>
      <c r="D43" s="7">
        <v>0.13885500000000001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2.1839999999999998E-2</v>
      </c>
      <c r="D44" s="7">
        <v>0.240755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-1.2999999999999999E-5</v>
      </c>
      <c r="D45" s="7">
        <v>5.8329999999999996E-3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3.9500000000000004E-3</v>
      </c>
      <c r="D46" s="7">
        <v>0.12826100000000001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1.5999999999999999E-5</v>
      </c>
      <c r="D47" s="7">
        <v>1.4300000000000001E-4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3.4169999999999999E-3</v>
      </c>
      <c r="D48" s="7">
        <v>6.8479999999999999E-3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-3.0000000000000001E-6</v>
      </c>
      <c r="D49" s="7">
        <v>6.9999999999999999E-6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4.3000000000000002E-5</v>
      </c>
      <c r="D50" s="7">
        <v>1.2030000000000001E-3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1.4899999999999999E-4</v>
      </c>
      <c r="D51" s="7">
        <v>6.8250000000000003E-3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-6.9999999999999999E-6</v>
      </c>
      <c r="D55" s="7">
        <v>1.098E-3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4.6632E-2</v>
      </c>
      <c r="D56" s="12">
        <f>SUBTOTAL(109,D37:D55)</f>
        <v>1.0000019999999998</v>
      </c>
      <c r="E56" s="52"/>
      <c r="F56" s="26">
        <f>SUBTOTAL(109,F37:F55)</f>
        <v>0</v>
      </c>
      <c r="G56" s="33"/>
      <c r="H56" s="12">
        <f>SUBTOTAL(109,H37:H55)</f>
        <v>0</v>
      </c>
      <c r="I56" s="35"/>
      <c r="J56" s="26">
        <f>SUBTOTAL(109,J37:J55)</f>
        <v>0</v>
      </c>
    </row>
    <row r="57" spans="2:10" x14ac:dyDescent="0.25">
      <c r="B57" s="31" t="s">
        <v>35</v>
      </c>
      <c r="C57" s="51">
        <f>C26+E26+G26</f>
        <v>94576.91</v>
      </c>
      <c r="D57" s="20"/>
      <c r="E57" s="53">
        <f>טבלה4[[#This Row],[התרומה לתשואה ינואר-מרץ 2024]]+I26+K26+M26</f>
        <v>94576.91</v>
      </c>
      <c r="F57" s="20"/>
      <c r="G57" s="51">
        <f>טבלה4[[#This Row],[התרומה לתשואה ינואר-יוני 2024]]+O26+Q26+S26</f>
        <v>94576.91</v>
      </c>
      <c r="H57" s="20"/>
      <c r="I57" s="53">
        <f>טבלה4[[#This Row],[התרומה לתשואה ינואר-ספטמבר 2024]]+U26+W26+Y26</f>
        <v>94576.91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1.3181E-2</v>
      </c>
      <c r="D59" s="16">
        <v>0.64320999999999995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3.3177999999999999E-2</v>
      </c>
      <c r="D60" s="8">
        <v>0.35679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4.6632E-2</v>
      </c>
      <c r="D61" s="12">
        <f>D59+D60</f>
        <v>1</v>
      </c>
      <c r="E61" s="52"/>
      <c r="F61" s="26">
        <f>F59+F60</f>
        <v>0</v>
      </c>
      <c r="G61" s="33"/>
      <c r="H61" s="12">
        <f>H59+H60</f>
        <v>0</v>
      </c>
      <c r="I61" s="35"/>
      <c r="J61" s="26">
        <f>J59+J60</f>
        <v>0</v>
      </c>
    </row>
    <row r="62" spans="2:10" x14ac:dyDescent="0.25">
      <c r="B62" s="13"/>
      <c r="C62" s="55"/>
      <c r="D62" s="14"/>
      <c r="E62" s="56"/>
      <c r="F62" s="14"/>
      <c r="G62" s="14"/>
      <c r="H62" s="14"/>
      <c r="I62" s="56"/>
      <c r="J62" s="14"/>
    </row>
    <row r="63" spans="2:10" x14ac:dyDescent="0.25">
      <c r="B63" s="6" t="s">
        <v>32</v>
      </c>
      <c r="C63" s="7">
        <v>4.4953E-2</v>
      </c>
      <c r="D63" s="16">
        <v>0.85397699999999999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1.627E-3</v>
      </c>
      <c r="D64" s="8">
        <v>0.14602299999999999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4.6632E-2</v>
      </c>
      <c r="D65" s="34">
        <f>D63+D64</f>
        <v>1</v>
      </c>
      <c r="E65" s="52"/>
      <c r="F65" s="36">
        <f>F63+F64</f>
        <v>0</v>
      </c>
      <c r="G65" s="33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57 C62 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2024-04-08T07:12:20Z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