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4\"/>
    </mc:Choice>
  </mc:AlternateContent>
  <xr:revisionPtr revIDLastSave="0" documentId="13_ncr:1_{E6251C35-8A10-46CB-B022-9EB7FB5CFE31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Z30" i="5"/>
  <c r="H65" i="5" l="1"/>
  <c r="H61" i="5"/>
  <c r="H56" i="5"/>
  <c r="F65" i="5" l="1"/>
  <c r="F61" i="5"/>
  <c r="F56" i="5"/>
  <c r="C57" i="5" l="1"/>
  <c r="E57" i="5" s="1"/>
  <c r="G57" i="5" s="1"/>
  <c r="I57" i="5" s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<sst xmlns="http://schemas.openxmlformats.org/spreadsheetml/2006/main" count="108" uniqueCount="79">
  <si>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</si>
  <si>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</si>
  <si>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</si>
  <si>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</si>
  <si>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</si>
  <si>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</si>
  <si>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</si>
  <si>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</si>
  <si>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</si>
  <si>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</si>
  <si>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</si>
  <si>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</si>
  <si>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</si>
  <si>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</si>
  <si>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</si>
  <si>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</si>
  <si>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</si>
  <si>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</si>
  <si>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</si>
  <si>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</si>
  <si>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</si>
  <si>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</si>
  <si>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</si>
  <si>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</si>
  <si>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</si>
  <si>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</si>
  <si>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</si>
  <si>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</si>
  <si>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</si>
  <si>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</si>
  <si>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</si>
  <si>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</si>
  <si>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</si>
  <si>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</si>
  <si>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</si>
  <si>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</si>
  <si>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</si>
  <si>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</si>
  <si>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</si>
  <si>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</si>
  <si>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</si>
  <si>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</si>
  <si>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</si>
  <si>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</si>
  <si>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</si>
  <si>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</si>
  <si>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</si>
  <si>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שיעור מסך הנכסים ינואר 2024</t>
  </si>
  <si>
    <t>התרומה לתשואה ינואר 2024</t>
  </si>
  <si>
    <t xml:space="preserve">שיעור מסך הנכסים פברואר 2024 </t>
  </si>
  <si>
    <t xml:space="preserve">התרומה לתשואה פברואר 2024 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</si>
  <si>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</si>
  <si>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</si>
  <si>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</si>
  <si>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</si>
  <si>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שיעור מסך הנכסים מאי 2024</t>
  </si>
  <si>
    <t>התרומה לתשואה מאי 2024</t>
  </si>
  <si>
    <t>שיעור מסך הנכסים יוני 2024</t>
  </si>
  <si>
    <t>התרומה לתשואה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</si>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</sst>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4" dataDxfId="3">
      <calculatedColumnFormula>C6</calculatedColumnFormula>
    </tableColumn>
    <tableColumn id="3" xr3:uid="{00000000-0010-0000-0000-000003000000}" name="שיעור מסך הנכסים ינואר-מרץ 2024"/>
    <tableColumn id="4" xr3:uid="{00000000-0010-0000-0000-000004000000}" name="התרומה לתשואה ינואר-יוני 2024" dataDxfId="2">
      <calculatedColumnFormula>טבלה4[[#This Row],[התרומה לתשואה ינואר-מרץ 2024]]+I6+K6+M6</calculatedColumnFormula>
    </tableColumn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 dataDxfId="1">
      <calculatedColumnFormula>טבלה4[[#This Row],[התרומה לתשואה ינואר-ספטמבר 2024]]+U6+W6+Y6</calculatedColumnFormula>
    </tableColumn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 "/>
    <tableColumn id="5" xr3:uid="{00000000-0010-0000-0100-000005000000}" name="שיעור מסך הנכסים פברואר 2024 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43" workbookViewId="0">
      <selection activeCell="C74" sqref="C7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48</v>
      </c>
      <c r="D5" s="38" t="s">
        <v>47</v>
      </c>
      <c r="E5" s="40" t="s">
        <v>50</v>
      </c>
      <c r="F5" s="41" t="s">
        <v>49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56</v>
      </c>
      <c r="L5" s="38" t="s">
        <v>55</v>
      </c>
      <c r="M5" s="40" t="s">
        <v>58</v>
      </c>
      <c r="N5" s="41" t="s">
        <v>57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1E-4</v>
      </c>
      <c r="D6" s="7">
        <v>2.98E-2</v>
      </c>
      <c r="E6" s="23">
        <v>0</v>
      </c>
      <c r="F6" s="23">
        <v>3.6400000000000002E-2</v>
      </c>
      <c r="G6" s="15">
        <v>2.9999999999999997E-4</v>
      </c>
      <c r="H6" s="7">
        <v>4.4699999999999997E-2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0</v>
      </c>
      <c r="D7" s="7">
        <v>0.49359999999999998</v>
      </c>
      <c r="E7" s="23">
        <v>5.9999999999999995E-4</v>
      </c>
      <c r="F7" s="23">
        <v>0.47470000000000001</v>
      </c>
      <c r="G7" s="15">
        <v>-1E-3</v>
      </c>
      <c r="H7" s="7">
        <v>0.4677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4.0000000000000002E-4</v>
      </c>
      <c r="D10" s="7">
        <v>0.14940000000000001</v>
      </c>
      <c r="E10" s="23">
        <v>8.0000000000000004E-4</v>
      </c>
      <c r="F10" s="23">
        <v>0.16339999999999999</v>
      </c>
      <c r="G10" s="15">
        <v>1E-3</v>
      </c>
      <c r="H10" s="7">
        <v>0.15939999999999999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0</v>
      </c>
      <c r="E11" s="23">
        <v>0</v>
      </c>
      <c r="F11" s="23">
        <v>0</v>
      </c>
      <c r="G11" s="15">
        <v>0</v>
      </c>
      <c r="H11" s="7">
        <v>0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1E-3</v>
      </c>
      <c r="D12" s="7">
        <v>9.8699999999999996E-2</v>
      </c>
      <c r="E12" s="23">
        <v>5.7999999999999996E-3</v>
      </c>
      <c r="F12" s="23">
        <v>9.3399999999999997E-2</v>
      </c>
      <c r="G12" s="15">
        <v>3.5999999999999999E-3</v>
      </c>
      <c r="H12" s="7">
        <v>8.9399999999999993E-2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2E-3</v>
      </c>
      <c r="D13" s="47">
        <v>0.2203</v>
      </c>
      <c r="E13" s="23">
        <v>5.7999999999999996E-3</v>
      </c>
      <c r="F13" s="23">
        <v>0.2233</v>
      </c>
      <c r="G13" s="15">
        <v>1.1299999999999999E-2</v>
      </c>
      <c r="H13" s="7">
        <v>0.2298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0</v>
      </c>
      <c r="D17" s="7">
        <v>-2.9999999999999997E-4</v>
      </c>
      <c r="E17" s="23">
        <v>4.0000000000000002E-4</v>
      </c>
      <c r="F17" s="23">
        <v>1E-4</v>
      </c>
      <c r="G17" s="15">
        <v>-6.9999999999999999E-4</v>
      </c>
      <c r="H17" s="7">
        <v>2.0000000000000001E-4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1E-4</v>
      </c>
      <c r="D19" s="7">
        <v>3.0000000000000001E-3</v>
      </c>
      <c r="E19" s="23">
        <v>0</v>
      </c>
      <c r="F19" s="23">
        <v>2.8999999999999998E-3</v>
      </c>
      <c r="G19" s="15">
        <v>1E-4</v>
      </c>
      <c r="H19" s="7">
        <v>2.8999999999999998E-3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5.4000000000000003E-3</v>
      </c>
      <c r="E20" s="23">
        <v>0</v>
      </c>
      <c r="F20" s="23">
        <v>5.3E-3</v>
      </c>
      <c r="G20" s="15">
        <v>1E-4</v>
      </c>
      <c r="H20" s="7">
        <v>5.4999999999999997E-3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1E-4</v>
      </c>
      <c r="E24" s="23">
        <v>0</v>
      </c>
      <c r="F24" s="23">
        <v>5.0000000000000001E-4</v>
      </c>
      <c r="G24" s="15">
        <v>0</v>
      </c>
      <c r="H24" s="7">
        <v>4.0000000000000002E-4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3.5999999999999999E-3</v>
      </c>
      <c r="D25" s="12">
        <f t="shared" si="0"/>
        <v>1</v>
      </c>
      <c r="E25" s="25">
        <f t="shared" si="0"/>
        <v>1.3399999999999999E-2</v>
      </c>
      <c r="F25" s="52">
        <f t="shared" si="0"/>
        <v>1</v>
      </c>
      <c r="G25" s="11">
        <f t="shared" si="0"/>
        <v>1.4699999999999998E-2</v>
      </c>
      <c r="H25" s="12">
        <f t="shared" si="0"/>
        <v>0.99999999999999989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393.44</v>
      </c>
      <c r="D26" s="20"/>
      <c r="E26" s="53">
        <v>1511.43</v>
      </c>
      <c r="F26" s="20"/>
      <c r="G26" s="51">
        <v>1686.48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-6.9999999999999999E-4</v>
      </c>
      <c r="D28" s="16">
        <v>0.77249999999999996</v>
      </c>
      <c r="E28" s="27">
        <v>5.7999999999999996E-3</v>
      </c>
      <c r="F28" s="28">
        <v>0.77300000000000002</v>
      </c>
      <c r="G28" s="15">
        <v>1.6000000000000001E-3</v>
      </c>
      <c r="H28" s="16">
        <v>0.77110000000000001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4.3E-3</v>
      </c>
      <c r="D29" s="8">
        <v>0.22750000000000001</v>
      </c>
      <c r="E29" s="23">
        <v>7.6E-3</v>
      </c>
      <c r="F29" s="24">
        <v>0.22700000000000001</v>
      </c>
      <c r="G29" s="7">
        <v>1.3100000000000001E-2</v>
      </c>
      <c r="H29" s="8">
        <v>0.22889999999999999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3.5999999999999999E-3</v>
      </c>
      <c r="D30" s="12">
        <f t="shared" si="4"/>
        <v>1</v>
      </c>
      <c r="E30" s="25">
        <f t="shared" si="4"/>
        <v>1.3399999999999999E-2</v>
      </c>
      <c r="F30" s="26">
        <f t="shared" si="4"/>
        <v>1</v>
      </c>
      <c r="G30" s="11">
        <f>G28+G29</f>
        <v>1.4700000000000001E-2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3.5999999999999999E-3</v>
      </c>
      <c r="D32" s="16">
        <v>0.995</v>
      </c>
      <c r="E32" s="27">
        <v>1.2999999999999999E-2</v>
      </c>
      <c r="F32" s="28">
        <v>0.99480000000000002</v>
      </c>
      <c r="G32" s="15">
        <v>1.54E-2</v>
      </c>
      <c r="H32" s="16">
        <v>0.99480000000000002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0</v>
      </c>
      <c r="D33" s="8">
        <v>5.0000000000000001E-3</v>
      </c>
      <c r="E33" s="23">
        <v>4.0000000000000002E-4</v>
      </c>
      <c r="F33" s="24">
        <v>5.1999999999999998E-3</v>
      </c>
      <c r="G33" s="7">
        <v>-6.9999999999999999E-4</v>
      </c>
      <c r="H33" s="8">
        <v>5.1999999999999998E-3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3.5999999999999999E-3</v>
      </c>
      <c r="D34" s="34">
        <f t="shared" si="8"/>
        <v>1</v>
      </c>
      <c r="E34" s="35">
        <f t="shared" si="8"/>
        <v>1.3399999999999999E-2</v>
      </c>
      <c r="F34" s="36">
        <f t="shared" si="8"/>
        <v>1</v>
      </c>
      <c r="G34" s="33">
        <f t="shared" si="8"/>
        <v>1.4700000000000001E-2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4.2900000000000002E-4</v>
      </c>
      <c r="D37" s="7">
        <v>3.7038000000000001E-2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-3.1E-4</v>
      </c>
      <c r="D38" s="7">
        <v>0.47850599999999999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2.1840000000000002E-3</v>
      </c>
      <c r="D41" s="7">
        <v>0.15746599999999999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0</v>
      </c>
      <c r="D42" s="7">
        <v>0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1.0451E-2</v>
      </c>
      <c r="D43" s="7">
        <v>9.3781000000000003E-2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1.9224999999999999E-2</v>
      </c>
      <c r="D44" s="7">
        <v>0.224527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5.1E-5</v>
      </c>
      <c r="D47" s="7">
        <v>2.9E-5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-4.1100000000000002E-4</v>
      </c>
      <c r="D48" s="7">
        <v>2.0000000000000002E-5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1.4200000000000001E-4</v>
      </c>
      <c r="D50" s="7">
        <v>2.9369999999999999E-3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1.02E-4</v>
      </c>
      <c r="D51" s="7">
        <v>5.3819999999999996E-3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1.8E-5</v>
      </c>
      <c r="D55" s="7">
        <v>3.1399999999999999E-4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3.2051999999999997E-2</v>
      </c>
      <c r="D56" s="12">
        <f>SUBTOTAL(109,D37:D55)</f>
        <v>1</v>
      </c>
      <c r="E56" s="35"/>
      <c r="F56" s="26">
        <f>SUBTOTAL(109,F37:F55)</f>
        <v>0</v>
      </c>
      <c r="G56" s="33"/>
      <c r="H56" s="12">
        <f>SUBTOTAL(109,H37:H55)</f>
        <v>0</v>
      </c>
      <c r="I56" s="35"/>
      <c r="J56" s="26">
        <f>SUBTOTAL(109,J37:J55)</f>
        <v>0</v>
      </c>
    </row>
    <row r="57" spans="2:10" x14ac:dyDescent="0.25">
      <c r="B57" s="31" t="s">
        <v>35</v>
      </c>
      <c r="C57" s="51">
        <f>C26+E26+G26</f>
        <v>3591.3500000000004</v>
      </c>
      <c r="D57" s="20"/>
      <c r="E57" s="53">
        <f>טבלה4[[#This Row],[התרומה לתשואה ינואר-מרץ 2024]]+I26+K26+M26</f>
        <v>3591.3500000000004</v>
      </c>
      <c r="F57" s="20"/>
      <c r="G57" s="51">
        <f>טבלה4[[#This Row],[התרומה לתשואה ינואר-יוני 2024]]+O26+Q26+S26</f>
        <v>3591.3500000000004</v>
      </c>
      <c r="H57" s="20"/>
      <c r="I57" s="53">
        <f>טבלה4[[#This Row],[התרומה לתשואה ינואר-ספטמבר 2024]]+U26+W26+Y26</f>
        <v>3591.3500000000004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6.7400000000000003E-3</v>
      </c>
      <c r="D59" s="16">
        <v>0.77216600000000002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2.5207E-2</v>
      </c>
      <c r="D60" s="8">
        <v>0.22783400000000001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3.2051999999999997E-2</v>
      </c>
      <c r="D61" s="12">
        <f>D59+D60</f>
        <v>1</v>
      </c>
      <c r="E61" s="35"/>
      <c r="F61" s="26">
        <f>F59+F60</f>
        <v>0</v>
      </c>
      <c r="G61" s="33"/>
      <c r="H61" s="12">
        <f>H59+H60</f>
        <v>0</v>
      </c>
      <c r="I61" s="35"/>
      <c r="J61" s="26">
        <f>J59+J60</f>
        <v>0</v>
      </c>
    </row>
    <row r="62" spans="2:10" x14ac:dyDescent="0.25">
      <c r="B62" s="13"/>
      <c r="C62" s="55"/>
      <c r="D62" s="14"/>
      <c r="E62" s="56"/>
      <c r="F62" s="14"/>
      <c r="G62" s="14"/>
      <c r="H62" s="14"/>
      <c r="I62" s="56"/>
      <c r="J62" s="14"/>
    </row>
    <row r="63" spans="2:10" x14ac:dyDescent="0.25">
      <c r="B63" s="6" t="s">
        <v>32</v>
      </c>
      <c r="C63" s="7">
        <v>3.2347000000000001E-2</v>
      </c>
      <c r="D63" s="16">
        <v>0.99487300000000001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-2.9E-4</v>
      </c>
      <c r="D64" s="8">
        <v>5.1269999999999996E-3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3.2051999999999997E-2</v>
      </c>
      <c r="D65" s="34">
        <f>D63+D64</f>
        <v>1</v>
      </c>
      <c r="E65" s="35"/>
      <c r="F65" s="36">
        <f>F63+F64</f>
        <v>0</v>
      </c>
      <c r="G65" s="33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57 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2024-04-08T07:17:30Z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