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2\"/>
    </mc:Choice>
  </mc:AlternateContent>
  <xr:revisionPtr revIDLastSave="0" documentId="13_ncr:1_{F15D7731-BF5E-4DD1-B4F0-B9725D529E48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56" i="5" l="1"/>
  <c r="J56" i="5" l="1"/>
  <c r="H56" i="5" l="1"/>
  <c r="F56" i="5" l="1"/>
  <c r="J65" i="5" l="1"/>
  <c r="J61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H65" i="5" l="1"/>
  <c r="H61" i="5"/>
  <c r="G57" i="5"/>
  <c r="I57" i="5" s="1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F65" i="5" l="1"/>
  <c r="F61" i="5"/>
  <c r="E57" i="5"/>
  <c r="M34" i="5" l="1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61" i="5"/>
  <c r="D65" i="5"/>
  <c r="G34" i="5"/>
  <c r="H34" i="5"/>
  <c r="G30" i="5"/>
  <c r="H30" i="5"/>
  <c r="G25" i="5"/>
  <c r="H25" i="5"/>
  <c r="E34" i="5" l="1"/>
  <c r="F34" i="5"/>
  <c r="E30" i="5"/>
  <c r="F30" i="5"/>
  <c r="E25" i="5"/>
  <c r="F25" i="5" l="1"/>
  <c r="C34" i="5" l="1"/>
  <c r="D34" i="5"/>
  <c r="C30" i="5"/>
  <c r="D30" i="5"/>
  <c r="D25" i="5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<sst xmlns="http://schemas.openxmlformats.org/spreadsheetml/2006/main" count="108" uniqueCount="79">
  <si>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</si>
  <si>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</si>
  <si>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</si>
  <si>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</si>
  <si>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</si>
  <si>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</si>
  <si>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</si>
  <si>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</si>
  <si>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</si>
  <si>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</si>
  <si>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</si>
  <si>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</si>
  <si>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</si>
  <si>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</si>
  <si>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</si>
  <si>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</si>
  <si>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</si>
  <si>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</si>
  <si>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</si>
  <si>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</si>
  <si>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</si>
  <si>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</si>
  <si>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</si>
  <si>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</si>
  <si>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</si>
  <si>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</si>
  <si>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</si>
  <si>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</si>
  <si>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</si>
  <si>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</si>
  <si>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</si>
  <si>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</si>
  <si>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</si>
  <si>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</si>
  <si>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</si>
  <si>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</si>
  <si>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</si>
  <si>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</si>
  <si>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</si>
  <si>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</si>
  <si>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</si>
  <si>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</si>
  <si>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</si>
  <si>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</si>
  <si>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</si>
  <si>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</si>
  <si>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לבני 50-60 מספר 9892</t>
  </si>
  <si>
    <t>התרומה לתשואה ינואר 2022</t>
  </si>
  <si>
    <t>שיעור מסך הנכסים ינואר 2022</t>
  </si>
  <si>
    <t xml:space="preserve">התרומה לתשואה פברואר 2022 </t>
  </si>
  <si>
    <t xml:space="preserve">שיעור מסך הנכסים פברואר 2022 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</si>
  <si>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</si>
  <si>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</si>
  <si>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</si>
  <si>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</si>
  <si>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</si>
  <si>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</si>
  <si>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</si>
  <si>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</si>
  <si>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</si>
  <si>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</si>
  <si>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</si>
  <si>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</si>
  <si>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</si>
  <si>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</si>
  <si>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</si>
  <si>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</si>
  <si>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</si>
  <si>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</si>
  <si>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</si>
  <si>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</si>
  <si>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</si>
  <si>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</si>
  <si>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</si>
  <si>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</si>
  <si>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</si>
  <si>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</si>
  <si>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ינואר-דצמבר2022</t>
  </si>
  <si>
    <t>שיעור מסך הנכסים ינואר-דצמבר2022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</si>
</sst>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8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2" dataDxfId="1">
      <calculatedColumnFormula>C6+E6+G6</calculatedColumnFormula>
    </tableColumn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2022"/>
    <tableColumn id="9" xr3:uid="{00000000-0010-0000-0000-000009000000}" name="שיעור מסך הנכסים ינואר-דצמבר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 "/>
    <tableColumn id="5" xr3:uid="{00000000-0010-0000-0100-000005000000}" name="שיעור מסך הנכסים פברואר 2022 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F74" sqref="F7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8" t="s">
        <v>52</v>
      </c>
      <c r="I5" s="40" t="s">
        <v>53</v>
      </c>
      <c r="J5" s="41" t="s">
        <v>54</v>
      </c>
      <c r="K5" s="38" t="s">
        <v>55</v>
      </c>
      <c r="L5" s="38" t="s">
        <v>56</v>
      </c>
      <c r="M5" s="40" t="s">
        <v>57</v>
      </c>
      <c r="N5" s="41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15">
        <v>6.9999999999999999E-4</v>
      </c>
      <c r="D6" s="7">
        <v>8.5900000000000004E-2</v>
      </c>
      <c r="E6" s="23">
        <v>-2.9999999999999997E-4</v>
      </c>
      <c r="F6" s="23">
        <v>8.9499999999999996E-2</v>
      </c>
      <c r="G6" s="15">
        <v>-5.0000000000000001E-4</v>
      </c>
      <c r="H6" s="7">
        <v>8.5900000000000004E-2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x14ac:dyDescent="0.25">
      <c r="B7" s="9" t="s">
        <v>3</v>
      </c>
      <c r="C7" s="15">
        <v>-2.7000000000000001E-3</v>
      </c>
      <c r="D7" s="7">
        <v>0.24779999999999999</v>
      </c>
      <c r="E7" s="23">
        <v>-2.0999999999999999E-3</v>
      </c>
      <c r="F7" s="23">
        <v>0.24079999999999999</v>
      </c>
      <c r="G7" s="15">
        <v>-8.0000000000000004E-4</v>
      </c>
      <c r="H7" s="7">
        <v>0.23669999999999999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4.0000000000000002E-4</v>
      </c>
      <c r="E8" s="23">
        <v>0</v>
      </c>
      <c r="F8" s="23">
        <v>4.0000000000000002E-4</v>
      </c>
      <c r="G8" s="15">
        <v>0</v>
      </c>
      <c r="H8" s="7">
        <v>4.0000000000000002E-4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2.9999999999999997E-4</v>
      </c>
      <c r="E9" s="23">
        <v>0</v>
      </c>
      <c r="F9" s="23">
        <v>2.0000000000000001E-4</v>
      </c>
      <c r="G9" s="15">
        <v>0</v>
      </c>
      <c r="H9" s="7">
        <v>8.0000000000000004E-4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-1.4E-3</v>
      </c>
      <c r="D10" s="7">
        <v>0.1305</v>
      </c>
      <c r="E10" s="23">
        <v>-1.1000000000000001E-3</v>
      </c>
      <c r="F10" s="23">
        <v>0.13159999999999999</v>
      </c>
      <c r="G10" s="15">
        <v>-1E-4</v>
      </c>
      <c r="H10" s="7">
        <v>0.1308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1E-4</v>
      </c>
      <c r="D11" s="7">
        <v>1.34E-2</v>
      </c>
      <c r="E11" s="23">
        <v>0</v>
      </c>
      <c r="F11" s="23">
        <v>1.35E-2</v>
      </c>
      <c r="G11" s="15">
        <v>5.9999999999999995E-4</v>
      </c>
      <c r="H11" s="7">
        <v>1.3599999999999999E-2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-1.1999999999999999E-3</v>
      </c>
      <c r="D12" s="7">
        <v>0.18559999999999999</v>
      </c>
      <c r="E12" s="23">
        <v>2.0000000000000001E-4</v>
      </c>
      <c r="F12" s="23">
        <v>0.18840000000000001</v>
      </c>
      <c r="G12" s="15">
        <v>3.0999999999999999E-3</v>
      </c>
      <c r="H12" s="7">
        <v>0.18720000000000001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-5.4000000000000003E-3</v>
      </c>
      <c r="D13" s="47">
        <v>0.16420000000000001</v>
      </c>
      <c r="E13" s="23">
        <v>-1.6999999999999999E-3</v>
      </c>
      <c r="F13" s="23">
        <v>0.1648</v>
      </c>
      <c r="G13" s="15">
        <v>0</v>
      </c>
      <c r="H13" s="7">
        <v>0.1608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-1E-4</v>
      </c>
      <c r="D14" s="7">
        <v>1.29E-2</v>
      </c>
      <c r="E14" s="23">
        <v>-2.9999999999999997E-4</v>
      </c>
      <c r="F14" s="23">
        <v>1.23E-2</v>
      </c>
      <c r="G14" s="15">
        <v>-4.0000000000000002E-4</v>
      </c>
      <c r="H14" s="7">
        <v>1.18E-2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5.4999999999999997E-3</v>
      </c>
      <c r="D15" s="7">
        <v>0.1537</v>
      </c>
      <c r="E15" s="23">
        <v>2.0000000000000001E-4</v>
      </c>
      <c r="F15" s="23">
        <v>0.15659999999999999</v>
      </c>
      <c r="G15" s="15">
        <v>-1.1000000000000001E-3</v>
      </c>
      <c r="H15" s="7">
        <v>0.15279999999999999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6.9999999999999999E-4</v>
      </c>
      <c r="E16" s="23">
        <v>0</v>
      </c>
      <c r="F16" s="23">
        <v>6.9999999999999999E-4</v>
      </c>
      <c r="G16" s="15">
        <v>1E-4</v>
      </c>
      <c r="H16" s="7">
        <v>8.0000000000000004E-4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-8.5000000000000006E-3</v>
      </c>
      <c r="D17" s="7">
        <v>-3.8E-3</v>
      </c>
      <c r="E17" s="23">
        <v>-4.5999999999999999E-3</v>
      </c>
      <c r="F17" s="23">
        <v>-8.3000000000000001E-3</v>
      </c>
      <c r="G17" s="15">
        <v>5.5999999999999999E-3</v>
      </c>
      <c r="H17" s="7">
        <v>6.7000000000000002E-3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2.0000000000000001E-4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3.0999999999999999E-3</v>
      </c>
      <c r="E19" s="23">
        <v>0</v>
      </c>
      <c r="F19" s="23">
        <v>3.0999999999999999E-3</v>
      </c>
      <c r="G19" s="15">
        <v>0</v>
      </c>
      <c r="H19" s="7">
        <v>3.0999999999999999E-3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-1E-4</v>
      </c>
      <c r="D20" s="7">
        <v>6.0000000000000001E-3</v>
      </c>
      <c r="E20" s="23">
        <v>-1E-4</v>
      </c>
      <c r="F20" s="23">
        <v>6.7000000000000002E-3</v>
      </c>
      <c r="G20" s="15">
        <v>2.9999999999999997E-4</v>
      </c>
      <c r="H20" s="7">
        <v>7.1000000000000004E-3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-6.9999999999999999E-4</v>
      </c>
      <c r="E24" s="23">
        <v>0</v>
      </c>
      <c r="F24" s="23">
        <v>-2.9999999999999997E-4</v>
      </c>
      <c r="G24" s="15">
        <v>-1E-4</v>
      </c>
      <c r="H24" s="7">
        <v>1.2999999999999999E-3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-1.3100000000000001E-2</v>
      </c>
      <c r="D25" s="12">
        <f t="shared" si="0"/>
        <v>1.0000000000000002</v>
      </c>
      <c r="E25" s="25">
        <f t="shared" si="0"/>
        <v>-9.7999999999999997E-3</v>
      </c>
      <c r="F25" s="52">
        <f t="shared" si="0"/>
        <v>1</v>
      </c>
      <c r="G25" s="11">
        <f t="shared" si="0"/>
        <v>6.6999999999999994E-3</v>
      </c>
      <c r="H25" s="12">
        <f t="shared" si="0"/>
        <v>1.0000000000000002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-24442.639999999999</v>
      </c>
      <c r="D26" s="20"/>
      <c r="E26" s="53">
        <v>-18026.04</v>
      </c>
      <c r="F26" s="20"/>
      <c r="G26" s="51">
        <v>12258.79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-7.6E-3</v>
      </c>
      <c r="D28" s="16">
        <v>0.70179999999999998</v>
      </c>
      <c r="E28" s="27">
        <v>-5.8999999999999999E-3</v>
      </c>
      <c r="F28" s="28">
        <v>0.69899999999999995</v>
      </c>
      <c r="G28" s="15">
        <v>4.4999999999999997E-3</v>
      </c>
      <c r="H28" s="16">
        <v>0.69769999999999999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-5.4999999999999997E-3</v>
      </c>
      <c r="D29" s="8">
        <v>0.29820000000000002</v>
      </c>
      <c r="E29" s="23">
        <v>-3.8999999999999998E-3</v>
      </c>
      <c r="F29" s="24">
        <v>0.30099999999999999</v>
      </c>
      <c r="G29" s="7">
        <v>2.2000000000000001E-3</v>
      </c>
      <c r="H29" s="8">
        <v>0.30230000000000001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-1.3100000000000001E-2</v>
      </c>
      <c r="D30" s="12">
        <f t="shared" si="4"/>
        <v>1</v>
      </c>
      <c r="E30" s="25">
        <f t="shared" si="4"/>
        <v>-9.7999999999999997E-3</v>
      </c>
      <c r="F30" s="26">
        <f t="shared" si="4"/>
        <v>1</v>
      </c>
      <c r="G30" s="11">
        <f>G28+G29</f>
        <v>6.6999999999999994E-3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-1.3899999999999999E-2</v>
      </c>
      <c r="D32" s="16">
        <v>0.82850000000000001</v>
      </c>
      <c r="E32" s="27">
        <v>-7.3000000000000001E-3</v>
      </c>
      <c r="F32" s="28">
        <v>0.82669999999999999</v>
      </c>
      <c r="G32" s="15">
        <v>3.3999999999999998E-3</v>
      </c>
      <c r="H32" s="16">
        <v>0.82320000000000004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8.0000000000000004E-4</v>
      </c>
      <c r="D33" s="8">
        <v>0.17150000000000001</v>
      </c>
      <c r="E33" s="23">
        <v>-2.5000000000000001E-3</v>
      </c>
      <c r="F33" s="24">
        <v>0.17330000000000001</v>
      </c>
      <c r="G33" s="7">
        <v>3.3E-3</v>
      </c>
      <c r="H33" s="8">
        <v>0.17680000000000001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-1.3099999999999999E-2</v>
      </c>
      <c r="D34" s="34">
        <f t="shared" si="8"/>
        <v>1</v>
      </c>
      <c r="E34" s="35">
        <f t="shared" si="8"/>
        <v>-9.7999999999999997E-3</v>
      </c>
      <c r="F34" s="36">
        <f t="shared" si="8"/>
        <v>1</v>
      </c>
      <c r="G34" s="33">
        <f t="shared" si="8"/>
        <v>6.6999999999999994E-3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6"/>
      <c r="F35" s="56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-1.5E-5</v>
      </c>
      <c r="D37" s="7">
        <v>8.5900000000000004E-2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-5.5950000000000001E-3</v>
      </c>
      <c r="D38" s="7">
        <v>0.23669999999999999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4.0000000000000002E-4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9.9999999999999995E-7</v>
      </c>
      <c r="D40" s="7">
        <v>8.0000000000000004E-4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-2.6210000000000001E-3</v>
      </c>
      <c r="D41" s="7">
        <v>0.1308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6.6100000000000002E-4</v>
      </c>
      <c r="D42" s="7">
        <v>1.3599999999999999E-2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2.026E-3</v>
      </c>
      <c r="D43" s="7">
        <v>0.18720000000000001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-7.1869999999999998E-3</v>
      </c>
      <c r="D44" s="7">
        <v>0.1608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-7.1900000000000002E-4</v>
      </c>
      <c r="D45" s="7">
        <v>1.18E-2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4.6670000000000001E-3</v>
      </c>
      <c r="D46" s="7">
        <v>0.15279999999999999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1.4999999999999999E-4</v>
      </c>
      <c r="D47" s="7">
        <v>8.0000000000000004E-4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-7.5849999999999997E-3</v>
      </c>
      <c r="D48" s="7">
        <v>6.7000000000000002E-3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4.1999999999999998E-5</v>
      </c>
      <c r="D49" s="7">
        <v>2.0000000000000001E-4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4.1999999999999998E-5</v>
      </c>
      <c r="D50" s="7">
        <v>3.0999999999999999E-3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7.7000000000000001E-5</v>
      </c>
      <c r="D51" s="7">
        <v>7.1000000000000004E-3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-1.8200000000000001E-4</v>
      </c>
      <c r="D55" s="7">
        <v>1.2999999999999999E-3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-1.6240000000000001E-2</v>
      </c>
      <c r="D56" s="12">
        <f>SUBTOTAL(109,D37:D55)</f>
        <v>1.0000000000000002</v>
      </c>
      <c r="E56" s="35">
        <v>0</v>
      </c>
      <c r="F56" s="26">
        <f>SUBTOTAL(109,F37:F55)</f>
        <v>0</v>
      </c>
      <c r="G56" s="33">
        <v>0</v>
      </c>
      <c r="H56" s="12">
        <f>SUBTOTAL(109,H37:H55)</f>
        <v>0</v>
      </c>
      <c r="I56" s="35">
        <v>0</v>
      </c>
      <c r="J56" s="26">
        <f>SUBTOTAL(109,J37:J55)</f>
        <v>0</v>
      </c>
    </row>
    <row r="57" spans="2:10" x14ac:dyDescent="0.25">
      <c r="B57" s="31" t="s">
        <v>35</v>
      </c>
      <c r="C57" s="51">
        <f t="shared" ref="C57" si="12">C26+E26+G26</f>
        <v>-30209.89</v>
      </c>
      <c r="D57" s="20"/>
      <c r="E57" s="53">
        <f>C26+E26+G26+I26+K26+M26</f>
        <v>-30209.89</v>
      </c>
      <c r="F57" s="20"/>
      <c r="G57" s="51">
        <f>C26+E26+G26+I26+K26+M26+O26+Q26+S26</f>
        <v>-30209.89</v>
      </c>
      <c r="H57" s="20"/>
      <c r="I57" s="53">
        <f>טבלה4[[#This Row],[התרומה לתשואה ינואר-ספטמבר 2022]]+U26+W26+Y26</f>
        <v>-30209.89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-9.0259999999999993E-3</v>
      </c>
      <c r="D59" s="16">
        <v>0.69769999999999999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-7.2049999999999996E-3</v>
      </c>
      <c r="D60" s="8">
        <v>0.30230000000000001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-1.6240000000000001E-2</v>
      </c>
      <c r="D61" s="12">
        <f>D59+D60</f>
        <v>1</v>
      </c>
      <c r="E61" s="35">
        <v>0</v>
      </c>
      <c r="F61" s="26">
        <f>F59+F60</f>
        <v>0</v>
      </c>
      <c r="G61" s="33">
        <v>0</v>
      </c>
      <c r="H61" s="12">
        <f>H59+H60</f>
        <v>0</v>
      </c>
      <c r="I61" s="35">
        <v>0</v>
      </c>
      <c r="J61" s="26">
        <f>J59+J60</f>
        <v>0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-1.772E-2</v>
      </c>
      <c r="D63" s="16">
        <v>0.82320000000000004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1.526E-3</v>
      </c>
      <c r="D64" s="8">
        <v>0.17680000000000001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-1.6240000000000001E-2</v>
      </c>
      <c r="D65" s="34">
        <f>D63+D64</f>
        <v>1</v>
      </c>
      <c r="E65" s="35">
        <v>0</v>
      </c>
      <c r="F65" s="36">
        <f>F63+F64</f>
        <v>0</v>
      </c>
      <c r="G65" s="33">
        <v>0</v>
      </c>
      <c r="H65" s="34">
        <f>H63+H64</f>
        <v>0</v>
      </c>
      <c r="I65" s="35">
        <v>0</v>
      </c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7" t="s">
        <v>43</v>
      </c>
      <c r="C70" s="57"/>
      <c r="D70" s="57"/>
      <c r="E70" s="57"/>
      <c r="F70" s="57"/>
      <c r="G70" s="57"/>
      <c r="H70" s="57"/>
      <c r="I70" s="57"/>
      <c r="J70" s="57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2022-04-13T08:46:43Z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