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4.4.21\"/>
    </mc:Choice>
  </mc:AlternateContent>
  <xr:revisionPtr revIDLastSave="0" documentId="8_{7E05EB5F-125A-44FF-BAE0-C54CD38740B7}" xr6:coauthVersionLast="46" xr6:coauthVersionMax="46" xr10:uidLastSave="{00000000-0000-0000-0000-000000000000}"/>
  <bookViews>
    <workbookView xWindow="-108" yWindow="-108" windowWidth="23256" windowHeight="12576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27" i="27" l="1"/>
  <c r="C26" i="27" s="1"/>
  <c r="C12" i="27"/>
  <c r="C11" i="27" s="1"/>
  <c r="C10" i="27" l="1"/>
  <c r="C43" i="1" s="1"/>
  <c r="C31" i="1"/>
  <c r="C29" i="1"/>
  <c r="C28" i="1"/>
  <c r="C22" i="1"/>
  <c r="C19" i="1"/>
  <c r="C18" i="1"/>
  <c r="C17" i="1"/>
  <c r="C15" i="1"/>
  <c r="C13" i="1"/>
  <c r="C11" i="1"/>
  <c r="I11" i="26"/>
  <c r="P13" i="15"/>
  <c r="P12" i="15" s="1"/>
  <c r="P11" i="15" s="1"/>
  <c r="C26" i="1" s="1"/>
  <c r="N13" i="15"/>
  <c r="N12" i="15" s="1"/>
  <c r="N11" i="15" s="1"/>
  <c r="I10" i="26" l="1"/>
  <c r="J19" i="26" l="1"/>
  <c r="J10" i="26"/>
  <c r="J17" i="26"/>
  <c r="C37" i="1"/>
  <c r="J16" i="26"/>
  <c r="J15" i="26"/>
  <c r="J14" i="26"/>
  <c r="J21" i="26"/>
  <c r="J13" i="26"/>
  <c r="J20" i="26"/>
  <c r="J12" i="26"/>
  <c r="J18" i="26"/>
  <c r="J11" i="26"/>
  <c r="K33" i="2" l="1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H11" i="16" l="1"/>
  <c r="J11" i="16"/>
  <c r="L13" i="16"/>
  <c r="L12" i="16"/>
  <c r="L19" i="16" l="1"/>
  <c r="C27" i="1"/>
  <c r="L14" i="16"/>
  <c r="L15" i="16"/>
  <c r="L16" i="16"/>
  <c r="L17" i="16"/>
  <c r="L18" i="16"/>
  <c r="L11" i="16"/>
  <c r="I165" i="6"/>
  <c r="I159" i="6" s="1"/>
  <c r="I11" i="6" s="1"/>
  <c r="L165" i="6"/>
  <c r="L159" i="6" s="1"/>
  <c r="L11" i="6" l="1"/>
  <c r="C23" i="1"/>
  <c r="N90" i="6"/>
  <c r="N98" i="6"/>
  <c r="N106" i="6"/>
  <c r="N114" i="6"/>
  <c r="N130" i="6"/>
  <c r="N138" i="6"/>
  <c r="N146" i="6"/>
  <c r="N154" i="6"/>
  <c r="N163" i="6"/>
  <c r="N172" i="6"/>
  <c r="N180" i="6"/>
  <c r="N196" i="6"/>
  <c r="N204" i="6"/>
  <c r="N212" i="6"/>
  <c r="N220" i="6"/>
  <c r="N228" i="6"/>
  <c r="N236" i="6"/>
  <c r="N244" i="6"/>
  <c r="N82" i="6"/>
  <c r="N19" i="6"/>
  <c r="N27" i="6"/>
  <c r="N35" i="6"/>
  <c r="N43" i="6"/>
  <c r="N51" i="6"/>
  <c r="N59" i="6"/>
  <c r="N67" i="6"/>
  <c r="N75" i="6"/>
  <c r="N83" i="6"/>
  <c r="N91" i="6"/>
  <c r="N99" i="6"/>
  <c r="N107" i="6"/>
  <c r="N115" i="6"/>
  <c r="N123" i="6"/>
  <c r="N131" i="6"/>
  <c r="N139" i="6"/>
  <c r="N147" i="6"/>
  <c r="N155" i="6"/>
  <c r="N164" i="6"/>
  <c r="N173" i="6"/>
  <c r="N181" i="6"/>
  <c r="N189" i="6"/>
  <c r="N197" i="6"/>
  <c r="N205" i="6"/>
  <c r="N213" i="6"/>
  <c r="N221" i="6"/>
  <c r="N229" i="6"/>
  <c r="N237" i="6"/>
  <c r="N245" i="6"/>
  <c r="N165" i="6"/>
  <c r="N74" i="6"/>
  <c r="N11" i="6"/>
  <c r="N12" i="6"/>
  <c r="N20" i="6"/>
  <c r="N28" i="6"/>
  <c r="N36" i="6"/>
  <c r="N44" i="6"/>
  <c r="N52" i="6"/>
  <c r="N60" i="6"/>
  <c r="N68" i="6"/>
  <c r="N76" i="6"/>
  <c r="N84" i="6"/>
  <c r="N92" i="6"/>
  <c r="N100" i="6"/>
  <c r="N108" i="6"/>
  <c r="N116" i="6"/>
  <c r="N124" i="6"/>
  <c r="N132" i="6"/>
  <c r="N140" i="6"/>
  <c r="N148" i="6"/>
  <c r="N156" i="6"/>
  <c r="N166" i="6"/>
  <c r="N174" i="6"/>
  <c r="N182" i="6"/>
  <c r="N190" i="6"/>
  <c r="N198" i="6"/>
  <c r="N206" i="6"/>
  <c r="N214" i="6"/>
  <c r="N222" i="6"/>
  <c r="N230" i="6"/>
  <c r="N238" i="6"/>
  <c r="N246" i="6"/>
  <c r="N247" i="6"/>
  <c r="N239" i="6"/>
  <c r="N14" i="6"/>
  <c r="N22" i="6"/>
  <c r="N30" i="6"/>
  <c r="N38" i="6"/>
  <c r="N46" i="6"/>
  <c r="N54" i="6"/>
  <c r="N62" i="6"/>
  <c r="N70" i="6"/>
  <c r="N78" i="6"/>
  <c r="N86" i="6"/>
  <c r="N94" i="6"/>
  <c r="N102" i="6"/>
  <c r="N110" i="6"/>
  <c r="N118" i="6"/>
  <c r="N126" i="6"/>
  <c r="N134" i="6"/>
  <c r="N142" i="6"/>
  <c r="N150" i="6"/>
  <c r="N158" i="6"/>
  <c r="N168" i="6"/>
  <c r="N176" i="6"/>
  <c r="N184" i="6"/>
  <c r="N192" i="6"/>
  <c r="N200" i="6"/>
  <c r="N208" i="6"/>
  <c r="N216" i="6"/>
  <c r="N224" i="6"/>
  <c r="N232" i="6"/>
  <c r="N240" i="6"/>
  <c r="N248" i="6"/>
  <c r="N231" i="6"/>
  <c r="N15" i="6"/>
  <c r="N23" i="6"/>
  <c r="N31" i="6"/>
  <c r="N39" i="6"/>
  <c r="N47" i="6"/>
  <c r="N55" i="6"/>
  <c r="N63" i="6"/>
  <c r="N71" i="6"/>
  <c r="N79" i="6"/>
  <c r="N87" i="6"/>
  <c r="N95" i="6"/>
  <c r="N103" i="6"/>
  <c r="N111" i="6"/>
  <c r="N119" i="6"/>
  <c r="N127" i="6"/>
  <c r="N135" i="6"/>
  <c r="N143" i="6"/>
  <c r="N151" i="6"/>
  <c r="N160" i="6"/>
  <c r="N169" i="6"/>
  <c r="N177" i="6"/>
  <c r="N185" i="6"/>
  <c r="N193" i="6"/>
  <c r="N201" i="6"/>
  <c r="N209" i="6"/>
  <c r="N217" i="6"/>
  <c r="N225" i="6"/>
  <c r="N233" i="6"/>
  <c r="N241" i="6"/>
  <c r="N159" i="6"/>
  <c r="N249" i="6" l="1"/>
  <c r="C16" i="1"/>
  <c r="N243" i="6"/>
  <c r="N218" i="6"/>
  <c r="N195" i="6"/>
  <c r="N175" i="6"/>
  <c r="N152" i="6"/>
  <c r="N129" i="6"/>
  <c r="N109" i="6"/>
  <c r="N88" i="6"/>
  <c r="N66" i="6"/>
  <c r="N50" i="6"/>
  <c r="N34" i="6"/>
  <c r="N18" i="6"/>
  <c r="N226" i="6"/>
  <c r="N137" i="6"/>
  <c r="N73" i="6"/>
  <c r="N69" i="6"/>
  <c r="N242" i="6"/>
  <c r="N215" i="6"/>
  <c r="N194" i="6"/>
  <c r="N171" i="6"/>
  <c r="N149" i="6"/>
  <c r="N128" i="6"/>
  <c r="N105" i="6"/>
  <c r="N85" i="6"/>
  <c r="N65" i="6"/>
  <c r="N49" i="6"/>
  <c r="N33" i="6"/>
  <c r="N17" i="6"/>
  <c r="N161" i="6"/>
  <c r="N57" i="6"/>
  <c r="N153" i="6"/>
  <c r="N235" i="6"/>
  <c r="N211" i="6"/>
  <c r="N191" i="6"/>
  <c r="N170" i="6"/>
  <c r="N145" i="6"/>
  <c r="N125" i="6"/>
  <c r="N104" i="6"/>
  <c r="N81" i="6"/>
  <c r="N64" i="6"/>
  <c r="N48" i="6"/>
  <c r="N32" i="6"/>
  <c r="N16" i="6"/>
  <c r="N183" i="6"/>
  <c r="N96" i="6"/>
  <c r="N89" i="6"/>
  <c r="N234" i="6"/>
  <c r="N210" i="6"/>
  <c r="N187" i="6"/>
  <c r="N167" i="6"/>
  <c r="N144" i="6"/>
  <c r="N121" i="6"/>
  <c r="N101" i="6"/>
  <c r="N80" i="6"/>
  <c r="N61" i="6"/>
  <c r="N45" i="6"/>
  <c r="N29" i="6"/>
  <c r="N13" i="6"/>
  <c r="N42" i="6"/>
  <c r="N203" i="6"/>
  <c r="N117" i="6"/>
  <c r="N25" i="6"/>
  <c r="N219" i="6"/>
  <c r="N133" i="6"/>
  <c r="N53" i="6"/>
  <c r="N227" i="6"/>
  <c r="N207" i="6"/>
  <c r="N186" i="6"/>
  <c r="N162" i="6"/>
  <c r="N141" i="6"/>
  <c r="N120" i="6"/>
  <c r="N97" i="6"/>
  <c r="N77" i="6"/>
  <c r="N58" i="6"/>
  <c r="N26" i="6"/>
  <c r="N41" i="6"/>
  <c r="N178" i="6"/>
  <c r="N21" i="6"/>
  <c r="N251" i="6"/>
  <c r="N223" i="6"/>
  <c r="N202" i="6"/>
  <c r="N179" i="6"/>
  <c r="N157" i="6"/>
  <c r="N136" i="6"/>
  <c r="N113" i="6"/>
  <c r="N93" i="6"/>
  <c r="N72" i="6"/>
  <c r="N56" i="6"/>
  <c r="N40" i="6"/>
  <c r="N24" i="6"/>
  <c r="N250" i="6"/>
  <c r="N199" i="6"/>
  <c r="N112" i="6"/>
  <c r="N37" i="6"/>
  <c r="N252" i="6"/>
  <c r="N188" i="6"/>
  <c r="N122" i="6"/>
  <c r="C12" i="1" l="1"/>
  <c r="C42" i="1" s="1"/>
  <c r="D16" i="1" s="1"/>
  <c r="D12" i="1" l="1"/>
  <c r="K13" i="26"/>
  <c r="D21" i="1"/>
  <c r="K11" i="26"/>
  <c r="K18" i="26"/>
  <c r="D20" i="1"/>
  <c r="D17" i="1"/>
  <c r="D37" i="1"/>
  <c r="D33" i="1"/>
  <c r="D34" i="1"/>
  <c r="D30" i="1"/>
  <c r="K19" i="26"/>
  <c r="D13" i="1"/>
  <c r="D42" i="1"/>
  <c r="D32" i="1"/>
  <c r="K20" i="26"/>
  <c r="D14" i="1"/>
  <c r="D19" i="1"/>
  <c r="D22" i="1"/>
  <c r="D41" i="1"/>
  <c r="D11" i="1"/>
  <c r="K14" i="26"/>
  <c r="D15" i="1"/>
  <c r="D25" i="1"/>
  <c r="D31" i="1"/>
  <c r="K16" i="26"/>
  <c r="D39" i="1"/>
  <c r="D24" i="1"/>
  <c r="D29" i="1"/>
  <c r="D40" i="1"/>
  <c r="D35" i="1"/>
  <c r="K10" i="26"/>
  <c r="K15" i="26"/>
  <c r="D28" i="1"/>
  <c r="D36" i="1"/>
  <c r="K12" i="26"/>
  <c r="K17" i="26"/>
  <c r="K21" i="26"/>
  <c r="D18" i="1"/>
  <c r="D26" i="1"/>
  <c r="L32" i="2"/>
  <c r="L24" i="2"/>
  <c r="L16" i="2"/>
  <c r="L23" i="2"/>
  <c r="L15" i="2"/>
  <c r="L28" i="2"/>
  <c r="L17" i="2"/>
  <c r="L31" i="2"/>
  <c r="L11" i="2"/>
  <c r="L30" i="2"/>
  <c r="L22" i="2"/>
  <c r="L14" i="2"/>
  <c r="L20" i="2"/>
  <c r="L19" i="2"/>
  <c r="L25" i="2"/>
  <c r="L29" i="2"/>
  <c r="L21" i="2"/>
  <c r="L13" i="2"/>
  <c r="L12" i="2"/>
  <c r="L27" i="2"/>
  <c r="L33" i="2"/>
  <c r="L26" i="2"/>
  <c r="L18" i="2"/>
  <c r="L10" i="2"/>
  <c r="M14" i="16"/>
  <c r="M13" i="16"/>
  <c r="M12" i="16"/>
  <c r="M19" i="16"/>
  <c r="M15" i="16"/>
  <c r="M16" i="16"/>
  <c r="M18" i="16"/>
  <c r="M17" i="16"/>
  <c r="O251" i="6"/>
  <c r="O243" i="6"/>
  <c r="O235" i="6"/>
  <c r="O227" i="6"/>
  <c r="O219" i="6"/>
  <c r="O211" i="6"/>
  <c r="O203" i="6"/>
  <c r="O195" i="6"/>
  <c r="O187" i="6"/>
  <c r="O179" i="6"/>
  <c r="O171" i="6"/>
  <c r="O162" i="6"/>
  <c r="O153" i="6"/>
  <c r="O145" i="6"/>
  <c r="O137" i="6"/>
  <c r="O129" i="6"/>
  <c r="O121" i="6"/>
  <c r="O113" i="6"/>
  <c r="O105" i="6"/>
  <c r="O97" i="6"/>
  <c r="O89" i="6"/>
  <c r="O81" i="6"/>
  <c r="O73" i="6"/>
  <c r="O65" i="6"/>
  <c r="O57" i="6"/>
  <c r="O49" i="6"/>
  <c r="O41" i="6"/>
  <c r="O33" i="6"/>
  <c r="O25" i="6"/>
  <c r="O17" i="6"/>
  <c r="O230" i="6"/>
  <c r="O198" i="6"/>
  <c r="O166" i="6"/>
  <c r="O148" i="6"/>
  <c r="O124" i="6"/>
  <c r="O92" i="6"/>
  <c r="O44" i="6"/>
  <c r="O90" i="6"/>
  <c r="O18" i="6"/>
  <c r="O250" i="6"/>
  <c r="O242" i="6"/>
  <c r="O234" i="6"/>
  <c r="O226" i="6"/>
  <c r="O218" i="6"/>
  <c r="O210" i="6"/>
  <c r="O202" i="6"/>
  <c r="O194" i="6"/>
  <c r="O186" i="6"/>
  <c r="O178" i="6"/>
  <c r="O170" i="6"/>
  <c r="O161" i="6"/>
  <c r="O152" i="6"/>
  <c r="O144" i="6"/>
  <c r="O136" i="6"/>
  <c r="O128" i="6"/>
  <c r="O120" i="6"/>
  <c r="O112" i="6"/>
  <c r="O104" i="6"/>
  <c r="O96" i="6"/>
  <c r="O88" i="6"/>
  <c r="O80" i="6"/>
  <c r="O72" i="6"/>
  <c r="O64" i="6"/>
  <c r="O56" i="6"/>
  <c r="O48" i="6"/>
  <c r="O40" i="6"/>
  <c r="O32" i="6"/>
  <c r="O24" i="6"/>
  <c r="O16" i="6"/>
  <c r="O246" i="6"/>
  <c r="O174" i="6"/>
  <c r="O116" i="6"/>
  <c r="O52" i="6"/>
  <c r="O12" i="6"/>
  <c r="O50" i="6"/>
  <c r="M11" i="16"/>
  <c r="O249" i="6"/>
  <c r="O241" i="6"/>
  <c r="O233" i="6"/>
  <c r="O225" i="6"/>
  <c r="O217" i="6"/>
  <c r="O209" i="6"/>
  <c r="O201" i="6"/>
  <c r="O193" i="6"/>
  <c r="O185" i="6"/>
  <c r="O177" i="6"/>
  <c r="O169" i="6"/>
  <c r="O160" i="6"/>
  <c r="O151" i="6"/>
  <c r="O143" i="6"/>
  <c r="O135" i="6"/>
  <c r="O127" i="6"/>
  <c r="O119" i="6"/>
  <c r="O111" i="6"/>
  <c r="O103" i="6"/>
  <c r="O95" i="6"/>
  <c r="O87" i="6"/>
  <c r="O79" i="6"/>
  <c r="O71" i="6"/>
  <c r="O63" i="6"/>
  <c r="O55" i="6"/>
  <c r="O47" i="6"/>
  <c r="O39" i="6"/>
  <c r="O31" i="6"/>
  <c r="O23" i="6"/>
  <c r="O15" i="6"/>
  <c r="O238" i="6"/>
  <c r="O182" i="6"/>
  <c r="O140" i="6"/>
  <c r="O100" i="6"/>
  <c r="O68" i="6"/>
  <c r="O28" i="6"/>
  <c r="O66" i="6"/>
  <c r="O248" i="6"/>
  <c r="O240" i="6"/>
  <c r="O232" i="6"/>
  <c r="O224" i="6"/>
  <c r="O216" i="6"/>
  <c r="O208" i="6"/>
  <c r="O200" i="6"/>
  <c r="O192" i="6"/>
  <c r="O184" i="6"/>
  <c r="O176" i="6"/>
  <c r="O168" i="6"/>
  <c r="O158" i="6"/>
  <c r="O150" i="6"/>
  <c r="O142" i="6"/>
  <c r="O134" i="6"/>
  <c r="O126" i="6"/>
  <c r="O118" i="6"/>
  <c r="O110" i="6"/>
  <c r="O102" i="6"/>
  <c r="O94" i="6"/>
  <c r="O86" i="6"/>
  <c r="O78" i="6"/>
  <c r="O70" i="6"/>
  <c r="O62" i="6"/>
  <c r="O54" i="6"/>
  <c r="O46" i="6"/>
  <c r="O38" i="6"/>
  <c r="O30" i="6"/>
  <c r="O22" i="6"/>
  <c r="O14" i="6"/>
  <c r="O222" i="6"/>
  <c r="O214" i="6"/>
  <c r="O206" i="6"/>
  <c r="O190" i="6"/>
  <c r="O156" i="6"/>
  <c r="O132" i="6"/>
  <c r="O108" i="6"/>
  <c r="O84" i="6"/>
  <c r="O60" i="6"/>
  <c r="O36" i="6"/>
  <c r="O20" i="6"/>
  <c r="O74" i="6"/>
  <c r="O247" i="6"/>
  <c r="O239" i="6"/>
  <c r="O231" i="6"/>
  <c r="O223" i="6"/>
  <c r="O215" i="6"/>
  <c r="O207" i="6"/>
  <c r="O199" i="6"/>
  <c r="O191" i="6"/>
  <c r="O183" i="6"/>
  <c r="O175" i="6"/>
  <c r="O167" i="6"/>
  <c r="O157" i="6"/>
  <c r="O149" i="6"/>
  <c r="O141" i="6"/>
  <c r="O133" i="6"/>
  <c r="O125" i="6"/>
  <c r="O117" i="6"/>
  <c r="O109" i="6"/>
  <c r="O101" i="6"/>
  <c r="O93" i="6"/>
  <c r="O85" i="6"/>
  <c r="O77" i="6"/>
  <c r="O69" i="6"/>
  <c r="O61" i="6"/>
  <c r="O53" i="6"/>
  <c r="O45" i="6"/>
  <c r="O37" i="6"/>
  <c r="O29" i="6"/>
  <c r="O21" i="6"/>
  <c r="O13" i="6"/>
  <c r="O76" i="6"/>
  <c r="O42" i="6"/>
  <c r="O245" i="6"/>
  <c r="O237" i="6"/>
  <c r="O229" i="6"/>
  <c r="O221" i="6"/>
  <c r="O213" i="6"/>
  <c r="O205" i="6"/>
  <c r="O197" i="6"/>
  <c r="O189" i="6"/>
  <c r="O181" i="6"/>
  <c r="O173" i="6"/>
  <c r="O164" i="6"/>
  <c r="O155" i="6"/>
  <c r="O147" i="6"/>
  <c r="O139" i="6"/>
  <c r="O131" i="6"/>
  <c r="O123" i="6"/>
  <c r="O115" i="6"/>
  <c r="O107" i="6"/>
  <c r="O99" i="6"/>
  <c r="O91" i="6"/>
  <c r="O83" i="6"/>
  <c r="O75" i="6"/>
  <c r="O67" i="6"/>
  <c r="O59" i="6"/>
  <c r="O51" i="6"/>
  <c r="O43" i="6"/>
  <c r="O35" i="6"/>
  <c r="O27" i="6"/>
  <c r="O19" i="6"/>
  <c r="O252" i="6"/>
  <c r="O244" i="6"/>
  <c r="O236" i="6"/>
  <c r="O228" i="6"/>
  <c r="O220" i="6"/>
  <c r="O212" i="6"/>
  <c r="O204" i="6"/>
  <c r="O196" i="6"/>
  <c r="O188" i="6"/>
  <c r="O180" i="6"/>
  <c r="O172" i="6"/>
  <c r="O163" i="6"/>
  <c r="O154" i="6"/>
  <c r="O146" i="6"/>
  <c r="O138" i="6"/>
  <c r="O130" i="6"/>
  <c r="O122" i="6"/>
  <c r="O114" i="6"/>
  <c r="O106" i="6"/>
  <c r="O98" i="6"/>
  <c r="O82" i="6"/>
  <c r="O58" i="6"/>
  <c r="O34" i="6"/>
  <c r="O26" i="6"/>
  <c r="O159" i="6"/>
  <c r="O165" i="6"/>
  <c r="D27" i="1"/>
  <c r="O11" i="6"/>
  <c r="D23" i="1"/>
</calcChain>
</file>

<file path=xl/sharedStrings.xml><?xml version="1.0" encoding="utf-8"?>
<sst xmlns="http://schemas.openxmlformats.org/spreadsheetml/2006/main" count="4763" uniqueCount="1325">
  <si>
    <t>תאריך הדיווח:</t>
  </si>
  <si>
    <t>31/12/2020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</si>
  <si>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</si>
  <si>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</si>
  <si>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</si>
  <si>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</si>
  <si>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</si>
  <si>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</si>
  <si>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</si>
  <si>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</si>
  <si>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</si>
  <si>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</si>
  <si>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</si>
  <si>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</si>
  <si>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</si>
  <si>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</si>
  <si>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</si>
  <si>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</si>
  <si>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</si>
  <si>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</si>
  <si>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</si>
  <si>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</si>
  <si>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</si>
  <si>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</si>
  <si>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</si>
  <si>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</si>
  <si>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</si>
  <si>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</si>
  <si>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</si>
  <si>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</si>
  <si>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</si>
  <si>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</si>
  <si>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</si>
  <si>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</si>
  <si>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</si>
  <si>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</si>
  <si>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</si>
  <si>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</si>
  <si>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</si>
  <si>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</si>
  <si>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</si>
  <si>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</si>
  <si>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</si>
  <si>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</si>
  <si>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</si>
  <si>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</si>
  <si>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</si>
  <si>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</si>
  <si>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</si>
  <si>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</si>
  <si>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</si>
  <si>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</si>
  <si>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</si>
  <si>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</si>
  <si>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</si>
  <si>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</si>
  <si>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</si>
  <si>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</si>
  <si>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</si>
  <si>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</si>
  <si>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</si>
  <si>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</si>
  <si>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</si>
  <si>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</si>
  <si>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</si>
  <si>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</si>
  <si>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</si>
  <si>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</si>
  <si>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</si>
  <si>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</si>
  <si>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</si>
  <si>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</si>
  <si>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</si>
  <si>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</si>
  <si>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5.20.126,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</si>
  <si>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</si>
  <si>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</si>
  <si>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</si>
  <si>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</si>
  <si>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</si>
  <si>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</si>
  <si>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</si>
  <si>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</si>
  <si>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</si>
  <si>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</si>
  <si>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</si>
  <si>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</si>
  <si>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</si>
  <si>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</si>
  <si>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</si>
  <si>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</si>
  <si>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</si>
  <si>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</si>
  <si>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</si>
  <si>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</si>
  <si>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</si>
  <si>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</si>
  <si>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</si>
  <si>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</si>
  <si>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</si>
  <si>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</si>
  <si>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</si>
  <si>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</si>
  <si>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</si>
  <si>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</si>
  <si>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</si>
  <si>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</si>
  <si>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</si>
  <si>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</si>
  <si>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</si>
  <si>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</si>
  <si>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</si>
  <si>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</si>
  <si>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</si>
  <si>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</si>
  <si>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</si>
  <si>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</si>
  <si>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</si>
  <si>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</si>
  <si>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</si>
  <si>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</si>
  <si>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</si>
  <si>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</si>
  <si>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</si>
  <si>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</si>
  <si>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 צמוד 0545</t>
  </si>
  <si>
    <t>ממשל צמוד 0841</t>
  </si>
  <si>
    <t>ממשל צמודה 0529</t>
  </si>
  <si>
    <t>ממשל צמודה 0726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</si>
  <si>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</si>
  <si>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</si>
  <si>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</si>
  <si>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</si>
  <si>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</si>
  <si>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</si>
  <si>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</si>
  <si>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</si>
  <si>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</si>
  <si>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 1123</t>
  </si>
  <si>
    <t>ממשל שקלית 0330</t>
  </si>
  <si>
    <t>ממשל שקלית 0722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</si>
  <si>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</si>
  <si>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</si>
  <si>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</si>
  <si>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</si>
  <si>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</si>
  <si>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</si>
  <si>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</si>
  <si>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0825</t>
  </si>
  <si>
    <t>ממשלתי שקלי 1026</t>
  </si>
  <si>
    <t>גילון</t>
  </si>
  <si>
    <t>סה"כ צמודות לדולר</t>
  </si>
  <si>
    <t>סה"כ אג"ח של ממשלת ישראל שהונפקו בחו"ל</t>
  </si>
  <si>
    <t>ISRAEL 4 6/22</t>
  </si>
  <si>
    <t>US46513AGA25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</si>
  <si>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</si>
  <si>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</si>
  <si>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</si>
  <si>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</si>
  <si>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</si>
  <si>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</si>
  <si>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</si>
  <si>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</si>
  <si>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</si>
  <si>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</si>
  <si>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</si>
  <si>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</si>
  <si>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</si>
  <si>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</si>
  <si>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  אגח 179</t>
  </si>
  <si>
    <t>בנקים</t>
  </si>
  <si>
    <t>ilAAA</t>
  </si>
  <si>
    <t>S&amp;P מעלות</t>
  </si>
  <si>
    <t>לאומי אג"ח 181 2023 %1</t>
  </si>
  <si>
    <t>Aaa.il</t>
  </si>
  <si>
    <t>מידרוג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</si>
  <si>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</si>
  <si>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</si>
  <si>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</si>
  <si>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</si>
  <si>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</si>
  <si>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</si>
  <si>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</si>
  <si>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</si>
  <si>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</si>
  <si>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</si>
  <si>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</si>
  <si>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אגוד הנפק אגחיג</t>
  </si>
  <si>
    <t>Aa1.il</t>
  </si>
  <si>
    <t>אגוד הנפקות אג9</t>
  </si>
  <si>
    <t>איגוד הנפקות אג"ח י' 2022 %0.28</t>
  </si>
  <si>
    <t>בינלאומי הנפקות הת20</t>
  </si>
  <si>
    <t>ilAA+</t>
  </si>
  <si>
    <t>דיסקונט הת10</t>
  </si>
  <si>
    <t>דיסקונט מנ הת4</t>
  </si>
  <si>
    <t>נמלי ישראל אג1</t>
  </si>
  <si>
    <t>נדל"ן מניב בישראל</t>
  </si>
  <si>
    <t>עזראלי אג"ח ה'</t>
  </si>
  <si>
    <t>עזריאלי אג2</t>
  </si>
  <si>
    <t>עזריאלי ד'1.34% 18/3</t>
  </si>
  <si>
    <t>פועלים הנפ הת10</t>
  </si>
  <si>
    <t>פועלים הנפ הת14</t>
  </si>
  <si>
    <t>פועלים הנפ הת15</t>
  </si>
  <si>
    <t>אמות אג2</t>
  </si>
  <si>
    <t>ilAA</t>
  </si>
  <si>
    <t>אמות אג4</t>
  </si>
  <si>
    <t>ארפורט אג5</t>
  </si>
  <si>
    <t>ביג      אגח טז</t>
  </si>
  <si>
    <t>ביג      אגח יד</t>
  </si>
  <si>
    <t>ביג      אגח יז</t>
  </si>
  <si>
    <t>ביג אג8</t>
  </si>
  <si>
    <t>גב ים אג6</t>
  </si>
  <si>
    <t>חשמל אג27</t>
  </si>
  <si>
    <t>אנרגיה</t>
  </si>
  <si>
    <t>Aa2.il</t>
  </si>
  <si>
    <t>חשמל אג29</t>
  </si>
  <si>
    <t>לאומי שה200</t>
  </si>
  <si>
    <t>מליסרון אג14</t>
  </si>
  <si>
    <t>מליסרון אג8</t>
  </si>
  <si>
    <t>ריט אג4</t>
  </si>
  <si>
    <t>ריט1 אג3</t>
  </si>
  <si>
    <t>ריט1 אג5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</si>
  <si>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</si>
  <si>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</si>
  <si>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</si>
  <si>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</si>
  <si>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</si>
  <si>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</si>
  <si>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</si>
  <si>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</si>
  <si>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</si>
  <si>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</si>
  <si>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</si>
  <si>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</si>
  <si>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</si>
  <si>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מרכז קניות</t>
  </si>
  <si>
    <t>בראק אןוי אג3</t>
  </si>
  <si>
    <t>נדל"ן מניב בחו"ל</t>
  </si>
  <si>
    <t>גזית גלוב אג"ח יד</t>
  </si>
  <si>
    <t>גזית גלוב אג10 פידיון</t>
  </si>
  <si>
    <t>AA-.il</t>
  </si>
  <si>
    <t>גזית גלוב אג11</t>
  </si>
  <si>
    <t>גזית גלוב אג13</t>
  </si>
  <si>
    <t>גלוב.ק12</t>
  </si>
  <si>
    <t>הפניקס    אגח 5</t>
  </si>
  <si>
    <t>ביטוח</t>
  </si>
  <si>
    <t>ירושליםהנ אגחטו</t>
  </si>
  <si>
    <t>כללביט אג9</t>
  </si>
  <si>
    <t>מבני תעשיה אג17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</si>
  <si>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</si>
  <si>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</si>
  <si>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</si>
  <si>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</si>
  <si>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</si>
  <si>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אג2</t>
  </si>
  <si>
    <t>פז חברת נפט</t>
  </si>
  <si>
    <t>פז נפט אג7</t>
  </si>
  <si>
    <t>רבוע נדלן אג7</t>
  </si>
  <si>
    <t>דש איפקס אג3</t>
  </si>
  <si>
    <t>שירותים פיננסיים</t>
  </si>
  <si>
    <t>A1.il</t>
  </si>
  <si>
    <t>אלרוב נדלן אגח ג</t>
  </si>
  <si>
    <t>A2.il</t>
  </si>
  <si>
    <t>אפריקה נכס אגחח</t>
  </si>
  <si>
    <t>אפריקה נכסים אג6</t>
  </si>
  <si>
    <t>הכשרת הישוב אג21</t>
  </si>
  <si>
    <t>ilA</t>
  </si>
  <si>
    <t>ויתניה אג5</t>
  </si>
  <si>
    <t>חברה לישראל אג7</t>
  </si>
  <si>
    <t>השקעה ואחזקות</t>
  </si>
  <si>
    <t>מימון ישיר אג ב</t>
  </si>
  <si>
    <t>סלקום אג8</t>
  </si>
  <si>
    <t>שיכון ובינוי אג8</t>
  </si>
  <si>
    <t>בנייה</t>
  </si>
  <si>
    <t>או פי סי  אגח ב</t>
  </si>
  <si>
    <t>ilA-</t>
  </si>
  <si>
    <t>הכשרת הישוב אג22</t>
  </si>
  <si>
    <t>מישורים אג8</t>
  </si>
  <si>
    <t>Baa2.il</t>
  </si>
  <si>
    <t>דיסקונט השקעות אג6</t>
  </si>
  <si>
    <t>ilBBB-</t>
  </si>
  <si>
    <t>דלק קבוצה אג13</t>
  </si>
  <si>
    <t>חיפושי נפט וגז</t>
  </si>
  <si>
    <t>ilCCC</t>
  </si>
  <si>
    <t>דלק קבוצה אג22</t>
  </si>
  <si>
    <t>אינטרנט גולד ד'</t>
  </si>
  <si>
    <t>חברות מעטפת</t>
  </si>
  <si>
    <t>NR</t>
  </si>
  <si>
    <t>דלק קבוצה אג18</t>
  </si>
  <si>
    <t>מניבים קרן ריט ב' 2020/2027</t>
  </si>
  <si>
    <t>צור אג10</t>
  </si>
  <si>
    <t>דיסק מנ  אגח יג</t>
  </si>
  <si>
    <t>לאומי אג178</t>
  </si>
  <si>
    <t>מזרחי הנפקות אג40</t>
  </si>
  <si>
    <t>מזרחי הנפקות אג41</t>
  </si>
  <si>
    <t>אגוד הנפקות יב 01.09.2024</t>
  </si>
  <si>
    <t>פועלים הנפ הת16</t>
  </si>
  <si>
    <t>אמות אג5</t>
  </si>
  <si>
    <t>אקויטל אגח 2</t>
  </si>
  <si>
    <t>ביג אגח ו</t>
  </si>
  <si>
    <t>גב ים     אגח ח</t>
  </si>
  <si>
    <t>דה זראסאי אג 3</t>
  </si>
  <si>
    <t>דה זראסאי אגח ה</t>
  </si>
  <si>
    <t>וילאר אג8</t>
  </si>
  <si>
    <t>חשמל אג26</t>
  </si>
  <si>
    <t>ישראכרט אגח א</t>
  </si>
  <si>
    <t>כיל       אגח ה</t>
  </si>
  <si>
    <t>כיל       אגח ז</t>
  </si>
  <si>
    <t>מנורה מבטחים אג3</t>
  </si>
  <si>
    <t>נפטא חב' ישראלי לנפט 19/2025</t>
  </si>
  <si>
    <t>סאמיט אג 11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</si>
  <si>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</si>
  <si>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</si>
  <si>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</si>
  <si>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</si>
  <si>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</si>
  <si>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</si>
  <si>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בזק אג9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</si>
  <si>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</si>
  <si>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</si>
  <si>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</si>
  <si>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</si>
  <si>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</si>
  <si>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מבנה אג16</t>
  </si>
  <si>
    <t>מבני תעשיה אג15</t>
  </si>
  <si>
    <t>מגדל ביטוח ז' 1</t>
  </si>
  <si>
    <t>מגדל גיוס הון ה 2029</t>
  </si>
  <si>
    <t>מגדל הון אג3</t>
  </si>
  <si>
    <t>מליסרון אג15</t>
  </si>
  <si>
    <t>מנורה הון הת4</t>
  </si>
  <si>
    <t>נמקו      אגח ב</t>
  </si>
  <si>
    <t>נמקו אג1</t>
  </si>
  <si>
    <t>נמקו אג1 חסום</t>
  </si>
  <si>
    <t>פז נפט אג4</t>
  </si>
  <si>
    <t>פניקס הון אג4</t>
  </si>
  <si>
    <t>פניקס הון אגח ח</t>
  </si>
  <si>
    <t>פניקס הון אגחיא</t>
  </si>
  <si>
    <t>פסיפיק אג"ח ב'</t>
  </si>
  <si>
    <t>אבגול אג3</t>
  </si>
  <si>
    <t>עץ, נייר ודפוס</t>
  </si>
  <si>
    <t>ilA+</t>
  </si>
  <si>
    <t>אלקטרה אג4</t>
  </si>
  <si>
    <t>אלקטרה ה' 3.75% 2023/2031</t>
  </si>
  <si>
    <t>אם.ג'י.ג'י 2020/2023</t>
  </si>
  <si>
    <t>אמ.ג'יג'י אגח ב</t>
  </si>
  <si>
    <t>דלתא אג1</t>
  </si>
  <si>
    <t>אופנה והלבשה</t>
  </si>
  <si>
    <t>דמרי אג6</t>
  </si>
  <si>
    <t>ווסטדייל  אגח ב</t>
  </si>
  <si>
    <t>לייטסטון  אגח ב</t>
  </si>
  <si>
    <t>מיטב דש   אגח ד</t>
  </si>
  <si>
    <t>מנורה הון התח ו</t>
  </si>
  <si>
    <t>נייר חדרה אג6</t>
  </si>
  <si>
    <t>פרטנר אג4</t>
  </si>
  <si>
    <t>פרטנר אג6</t>
  </si>
  <si>
    <t>פרטנר תקשורת  ז'4% 2022/2027</t>
  </si>
  <si>
    <t>קרסו אג1</t>
  </si>
  <si>
    <t>שלהח.ק15</t>
  </si>
  <si>
    <t>שירותים</t>
  </si>
  <si>
    <t>שפיר הנדסה אג1</t>
  </si>
  <si>
    <t>מתכת ומוצרי בניה</t>
  </si>
  <si>
    <t>שפיר הנדסה אג2</t>
  </si>
  <si>
    <t>אזורים   אגח 13</t>
  </si>
  <si>
    <t>אלבר טו'</t>
  </si>
  <si>
    <t>אלבר ק.14</t>
  </si>
  <si>
    <t>אלדן תחבורה אג1</t>
  </si>
  <si>
    <t>אנרג'יקס  אגח א</t>
  </si>
  <si>
    <t>קלינטק</t>
  </si>
  <si>
    <t>אפי נכסים אגח י</t>
  </si>
  <si>
    <t>אפריקה מגורים אג3</t>
  </si>
  <si>
    <t>אשטרום נכסים אג9</t>
  </si>
  <si>
    <t>אשטרום קבוצה אג3</t>
  </si>
  <si>
    <t>דה לסר    אגח ו</t>
  </si>
  <si>
    <t>ח.לישראל אג10 3.85%</t>
  </si>
  <si>
    <t>חברהלישראלאגח14</t>
  </si>
  <si>
    <t>מגדלי תיכוןאגחה</t>
  </si>
  <si>
    <t>נכסים ובניין 2018/20</t>
  </si>
  <si>
    <t>נכסים ובנין אג7</t>
  </si>
  <si>
    <t>סטרוברי אג"ח</t>
  </si>
  <si>
    <t>סלקום אג9</t>
  </si>
  <si>
    <t>ספנסר  אג2 חסום</t>
  </si>
  <si>
    <t>קרסו אג2</t>
  </si>
  <si>
    <t>שיכון ובינוי אג7</t>
  </si>
  <si>
    <t>אלטיטיוד אג1</t>
  </si>
  <si>
    <t>אנלייט אנרגיה אג6</t>
  </si>
  <si>
    <t>A3.il</t>
  </si>
  <si>
    <t>בזן       אגח י</t>
  </si>
  <si>
    <t>בזן אג'4</t>
  </si>
  <si>
    <t>בזן אג5</t>
  </si>
  <si>
    <t>דור אלון אג6</t>
  </si>
  <si>
    <t>מויניאן   אגח ב</t>
  </si>
  <si>
    <t>מויניאן אג1</t>
  </si>
  <si>
    <t>פתאל אג1</t>
  </si>
  <si>
    <t>פתאל אירו אג3</t>
  </si>
  <si>
    <t>כנפיים אג7</t>
  </si>
  <si>
    <t>ilBBB+</t>
  </si>
  <si>
    <t>סקייליין אגח א</t>
  </si>
  <si>
    <t>Baa1.il</t>
  </si>
  <si>
    <t>פתאל החזקות אג2</t>
  </si>
  <si>
    <t>מלונאות ותיירות</t>
  </si>
  <si>
    <t>הכשרב חב' לבטוח ד' %5.45 2028</t>
  </si>
  <si>
    <t>הכשרת הישוב אג3</t>
  </si>
  <si>
    <t>דיסקונט השקעות אג10</t>
  </si>
  <si>
    <t>דלק קבוצה אג31</t>
  </si>
  <si>
    <t>בי קומיונק אגחד</t>
  </si>
  <si>
    <t>בי קומיונק ג' 3.6% 2</t>
  </si>
  <si>
    <t>חלל תקשורת אג6</t>
  </si>
  <si>
    <t>מירלנד אגח ז</t>
  </si>
  <si>
    <t>HE153010</t>
  </si>
  <si>
    <t>פטרוכימים אג1  2023</t>
  </si>
  <si>
    <t>ביג אגח י</t>
  </si>
  <si>
    <t>אבגול אג"ח ד 3.9% 2021/2025</t>
  </si>
  <si>
    <t>סאפיינס אג2</t>
  </si>
  <si>
    <t>תוכנה ואינטרנט</t>
  </si>
  <si>
    <t>תמר פטרו אג1</t>
  </si>
  <si>
    <t>תמר פטרו אג2</t>
  </si>
  <si>
    <t>נאויטס מימ אג2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</si>
  <si>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</si>
  <si>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</si>
  <si>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</si>
  <si>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</si>
  <si>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</si>
  <si>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</si>
  <si>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</si>
  <si>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</si>
  <si>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JPM 3.375 1/5/23</t>
  </si>
  <si>
    <t>US46625HJJ05</t>
  </si>
  <si>
    <t>Banks</t>
  </si>
  <si>
    <t>Baa1</t>
  </si>
  <si>
    <t>Moodys</t>
  </si>
  <si>
    <t>MQGAU 6.625 7/4/21</t>
  </si>
  <si>
    <t>US55608YAA38</t>
  </si>
  <si>
    <t>ASX</t>
  </si>
  <si>
    <t>SRENVX 5.625% 8/52</t>
  </si>
  <si>
    <t>XS1423777215</t>
  </si>
  <si>
    <t>Insurance</t>
  </si>
  <si>
    <t>Fitch</t>
  </si>
  <si>
    <t>TRICN 4.3 11/23</t>
  </si>
  <si>
    <t>US884903BQ79</t>
  </si>
  <si>
    <t>Media</t>
  </si>
  <si>
    <t>29/11/2016</t>
  </si>
  <si>
    <t>EXPE 4 1/2 08/15/24</t>
  </si>
  <si>
    <t>US30212PAJ49</t>
  </si>
  <si>
    <t>NYSE</t>
  </si>
  <si>
    <t>Software &amp; Services</t>
  </si>
  <si>
    <t>Baa3</t>
  </si>
  <si>
    <t>VIVION 3 08/08/24</t>
  </si>
  <si>
    <t>XS2031925840</t>
  </si>
  <si>
    <t>Real Estate</t>
  </si>
  <si>
    <t>BB+</t>
  </si>
  <si>
    <t>VOD 6 1/4 10/03/78</t>
  </si>
  <si>
    <t>XS1888180640</t>
  </si>
  <si>
    <t>Telecommunication Services</t>
  </si>
  <si>
    <t>Ba1</t>
  </si>
  <si>
    <t>VRSN 4 3/4 07/15/27</t>
  </si>
  <si>
    <t>US92343EAL65</t>
  </si>
  <si>
    <t>Other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</si>
  <si>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</si>
  <si>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</si>
  <si>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</si>
  <si>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</si>
  <si>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</si>
  <si>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</si>
  <si>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</si>
  <si>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</si>
  <si>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</si>
  <si>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</si>
  <si>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</si>
  <si>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שיכון ובינוי</t>
  </si>
  <si>
    <t>שטראוס גרופ</t>
  </si>
  <si>
    <t>מזון</t>
  </si>
  <si>
    <t>שפיר הנדסה</t>
  </si>
  <si>
    <t>מיטרוניקס</t>
  </si>
  <si>
    <t>אלקטרוניקה ואופטיקה</t>
  </si>
  <si>
    <t>כיל</t>
  </si>
  <si>
    <t>אלקטרה</t>
  </si>
  <si>
    <t>אנרגיאן</t>
  </si>
  <si>
    <t>בזק</t>
  </si>
  <si>
    <t>נייס</t>
  </si>
  <si>
    <t>סאפינס</t>
  </si>
  <si>
    <t>טאואר</t>
  </si>
  <si>
    <t>נובה</t>
  </si>
  <si>
    <t>מטריקס</t>
  </si>
  <si>
    <t>שירותי מידע</t>
  </si>
  <si>
    <t>אלביט מערכות</t>
  </si>
  <si>
    <t>ביטחוניות</t>
  </si>
  <si>
    <t>אורמת טכנו</t>
  </si>
  <si>
    <t>אנרגיקס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</si>
  <si>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</si>
  <si>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</si>
  <si>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</si>
  <si>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</si>
  <si>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</si>
  <si>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</si>
  <si>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</si>
  <si>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מליסרון</t>
  </si>
  <si>
    <t>עזריאלי</t>
  </si>
  <si>
    <t>סה"כ תל אביב 90</t>
  </si>
  <si>
    <t>פיבי</t>
  </si>
  <si>
    <t>איידיאיי ביטוח</t>
  </si>
  <si>
    <t>כלל ביטוח</t>
  </si>
  <si>
    <t>מנורה</t>
  </si>
  <si>
    <t>אלקטרה צריכה</t>
  </si>
  <si>
    <t>ויקטורי</t>
  </si>
  <si>
    <t>יוחננוף</t>
  </si>
  <si>
    <t>נטו מלינדה</t>
  </si>
  <si>
    <t>פרשמרקט</t>
  </si>
  <si>
    <t>רמי לוי</t>
  </si>
  <si>
    <t>תדיראן הולדינגס</t>
  </si>
  <si>
    <t>דנאל כא</t>
  </si>
  <si>
    <t>פתאל החזקות</t>
  </si>
  <si>
    <t>אזורים</t>
  </si>
  <si>
    <t>אפריקה מגורים</t>
  </si>
  <si>
    <t>אשטרום קבוצה</t>
  </si>
  <si>
    <t>דמרי</t>
  </si>
  <si>
    <t>ישראל קנדה</t>
  </si>
  <si>
    <t>פוקס</t>
  </si>
  <si>
    <t>אינרום</t>
  </si>
  <si>
    <t>המלט</t>
  </si>
  <si>
    <t>אבגול</t>
  </si>
  <si>
    <t>אלקו החזקות</t>
  </si>
  <si>
    <t>אקויטל</t>
  </si>
  <si>
    <t>חברה לישראל</t>
  </si>
  <si>
    <t>מספנות ישראל</t>
  </si>
  <si>
    <t>ערד</t>
  </si>
  <si>
    <t>קנון</t>
  </si>
  <si>
    <t>דלק קבוצה</t>
  </si>
  <si>
    <t>דלק קדוחים</t>
  </si>
  <si>
    <t>ישראמקו</t>
  </si>
  <si>
    <t>אטראו שוקי הון</t>
  </si>
  <si>
    <t>אלטשולר שחם גמל</t>
  </si>
  <si>
    <t>הבורסה לניע בתא</t>
  </si>
  <si>
    <t>ישראכרט</t>
  </si>
  <si>
    <t>מיטב דש השקעות</t>
  </si>
  <si>
    <t>מימון ישיר</t>
  </si>
  <si>
    <t>סלקום</t>
  </si>
  <si>
    <t>פרטנר</t>
  </si>
  <si>
    <t>בזן</t>
  </si>
  <si>
    <t>פז נפט</t>
  </si>
  <si>
    <t>מגיק</t>
  </si>
  <si>
    <t>קמטק</t>
  </si>
  <si>
    <t>קמהדע</t>
  </si>
  <si>
    <t>ביוטכנולוגיה</t>
  </si>
  <si>
    <t>חילן</t>
  </si>
  <si>
    <t>פורמולה</t>
  </si>
  <si>
    <t>אודיוקודס</t>
  </si>
  <si>
    <t>ציוד תקשורת</t>
  </si>
  <si>
    <t>גילת</t>
  </si>
  <si>
    <t>אנלייט אנרגיה</t>
  </si>
  <si>
    <t>דוראל אנרגיה</t>
  </si>
  <si>
    <t>ביג</t>
  </si>
  <si>
    <t>גב ים</t>
  </si>
  <si>
    <t>הכשרת הישוב</t>
  </si>
  <si>
    <t>ויתניה</t>
  </si>
  <si>
    <t>ישרס</t>
  </si>
  <si>
    <t>מגדלי תיכון</t>
  </si>
  <si>
    <t>מגה אור</t>
  </si>
  <si>
    <t>סלע נדלן</t>
  </si>
  <si>
    <t>רבוע נדלן</t>
  </si>
  <si>
    <t>ריט1</t>
  </si>
  <si>
    <t>אדגר</t>
  </si>
  <si>
    <t>אפריקה נכסים</t>
  </si>
  <si>
    <t>בראק אן וי</t>
  </si>
  <si>
    <t>גזית גלוב</t>
  </si>
  <si>
    <t>סאמיט</t>
  </si>
  <si>
    <t>סה"כ מניות היתר</t>
  </si>
  <si>
    <t>איילון</t>
  </si>
  <si>
    <t>גלוברנדס</t>
  </si>
  <si>
    <t>טיב טעם</t>
  </si>
  <si>
    <t>עדיקה סטייל</t>
  </si>
  <si>
    <t>אוברסיז מניה</t>
  </si>
  <si>
    <t>אל על</t>
  </si>
  <si>
    <t>ג'י וואן</t>
  </si>
  <si>
    <t>אאורה</t>
  </si>
  <si>
    <t>מירלנד</t>
  </si>
  <si>
    <t>כלל משקאות</t>
  </si>
  <si>
    <t>מהדרין</t>
  </si>
  <si>
    <t>בית שמש</t>
  </si>
  <si>
    <t>חמת</t>
  </si>
  <si>
    <t>תדיר גן</t>
  </si>
  <si>
    <t>אקוואריוס מנוע</t>
  </si>
  <si>
    <t>אקופיה</t>
  </si>
  <si>
    <t>יוטרון</t>
  </si>
  <si>
    <t>פולירם</t>
  </si>
  <si>
    <t>ספאנטק</t>
  </si>
  <si>
    <t>דיסקונט השקעות</t>
  </si>
  <si>
    <t>דלק תמלוגים</t>
  </si>
  <si>
    <t>נאוויטס פטרו יהש</t>
  </si>
  <si>
    <t>אופל בלאנס</t>
  </si>
  <si>
    <t>אנליסט</t>
  </si>
  <si>
    <t>מור השקעות</t>
  </si>
  <si>
    <t>מניף</t>
  </si>
  <si>
    <t>נאוי</t>
  </si>
  <si>
    <t>פנינסולה</t>
  </si>
  <si>
    <t>בי קומיוניקיישנס</t>
  </si>
  <si>
    <t>חלל</t>
  </si>
  <si>
    <t>סאטקום מערכות</t>
  </si>
  <si>
    <t>ג'נריישן קפיטל</t>
  </si>
  <si>
    <t>דור אלון</t>
  </si>
  <si>
    <t>ספרינג</t>
  </si>
  <si>
    <t>פריון נטוורק</t>
  </si>
  <si>
    <t>יומן אקסטנשנס</t>
  </si>
  <si>
    <t>מכשור רפואי</t>
  </si>
  <si>
    <t>כלל ביוטכנולוגיה</t>
  </si>
  <si>
    <t>השקעות במדעי החיים</t>
  </si>
  <si>
    <t>מגוריט</t>
  </si>
  <si>
    <t>מניבים ריט</t>
  </si>
  <si>
    <t>נכסים בנין</t>
  </si>
  <si>
    <t>ריט אזורים ליוי</t>
  </si>
  <si>
    <t>אספן גרופ</t>
  </si>
  <si>
    <t>מישורים</t>
  </si>
  <si>
    <t>סים בכורה  סד L</t>
  </si>
  <si>
    <t>אינטרקיור</t>
  </si>
  <si>
    <t>קנאביס</t>
  </si>
  <si>
    <t>סה"כ אופציות Call 001</t>
  </si>
  <si>
    <t>AMPAL-AMER/ISR CORP</t>
  </si>
  <si>
    <t>US0320157037</t>
  </si>
  <si>
    <t>Materials</t>
  </si>
  <si>
    <t>CHECK POINT SOFT TECH</t>
  </si>
  <si>
    <t>IL0010824113</t>
  </si>
  <si>
    <t>NASDAQ</t>
  </si>
  <si>
    <t>RADWARE LTD</t>
  </si>
  <si>
    <t>IL0010834765</t>
  </si>
  <si>
    <t>ITURAN LOCATION</t>
  </si>
  <si>
    <t>IL0010818685</t>
  </si>
  <si>
    <t>Utilities</t>
  </si>
  <si>
    <t>APPLE INC</t>
  </si>
  <si>
    <t>US0378331005</t>
  </si>
  <si>
    <t>CAMT US</t>
  </si>
  <si>
    <t>IL0010952641</t>
  </si>
  <si>
    <t>CAMECO CORP</t>
  </si>
  <si>
    <t>CA13321L1085</t>
  </si>
  <si>
    <t>BP PLS</t>
  </si>
  <si>
    <t>US0556221044</t>
  </si>
  <si>
    <t>Energy</t>
  </si>
  <si>
    <t>ENERGEAN OIL &amp; GAS PLC</t>
  </si>
  <si>
    <t>GB00BG12Y042</t>
  </si>
  <si>
    <t>NEOEN SA</t>
  </si>
  <si>
    <t>FR0011675362</t>
  </si>
  <si>
    <t>SOLAREDGE TECHNOLOGIES INC</t>
  </si>
  <si>
    <t>US83417M1045</t>
  </si>
  <si>
    <t>ROLLS-ROYCE HOLDINGS זכויות</t>
  </si>
  <si>
    <t>GB00B669WX96</t>
  </si>
  <si>
    <t>Capital Goods</t>
  </si>
  <si>
    <t>FEDEX CORP</t>
  </si>
  <si>
    <t>US31428X1063</t>
  </si>
  <si>
    <t>Transportation</t>
  </si>
  <si>
    <t>ROLLS-ROYCE HOLDINGS</t>
  </si>
  <si>
    <t>GB00B63H8491</t>
  </si>
  <si>
    <t>PROCTER &amp; GAMBLE CO/THE</t>
  </si>
  <si>
    <t>US742181091</t>
  </si>
  <si>
    <t>Consumer Durables &amp; Apparel</t>
  </si>
  <si>
    <t>ALIBABA GROUP HOLDING LTD</t>
  </si>
  <si>
    <t>US01609W1027</t>
  </si>
  <si>
    <t>AMAZON.COM.INC</t>
  </si>
  <si>
    <t>US0231351067</t>
  </si>
  <si>
    <t>BOOKING HOLDING</t>
  </si>
  <si>
    <t>US09857L1089</t>
  </si>
  <si>
    <t>EXPEDIA INC(EXPE</t>
  </si>
  <si>
    <t>US30212P3038</t>
  </si>
  <si>
    <t>FACEBOOK INC</t>
  </si>
  <si>
    <t>US30303M1027</t>
  </si>
  <si>
    <t>FARFETCH LTD</t>
  </si>
  <si>
    <t>KY30744W1070</t>
  </si>
  <si>
    <t>GOOGLE INC</t>
  </si>
  <si>
    <t>US38259P7069</t>
  </si>
  <si>
    <t>JD.COM INC</t>
  </si>
  <si>
    <t>US47215P1066</t>
  </si>
  <si>
    <t>VIATRIS INC</t>
  </si>
  <si>
    <t>US92556V1061</t>
  </si>
  <si>
    <t>CINEWORLD GROUP PLC</t>
  </si>
  <si>
    <t>GB00B15FWH70</t>
  </si>
  <si>
    <t>LSE</t>
  </si>
  <si>
    <t>COMCAST CORP</t>
  </si>
  <si>
    <t>US20030N1019</t>
  </si>
  <si>
    <t>WALT DISNEY CO/THE</t>
  </si>
  <si>
    <t>US2546871060</t>
  </si>
  <si>
    <t>TARGET CORP</t>
  </si>
  <si>
    <t>US87612E1064</t>
  </si>
  <si>
    <t>Retailing</t>
  </si>
  <si>
    <t>WAL-MART STORES INC</t>
  </si>
  <si>
    <t>US9311421039</t>
  </si>
  <si>
    <t>ANHEUSER-BUSCH INBEV SA/NV</t>
  </si>
  <si>
    <t>US03524A1088</t>
  </si>
  <si>
    <t>Food, Beverage &amp; Tobacco</t>
  </si>
  <si>
    <t>PEPSICO INC</t>
  </si>
  <si>
    <t>US7134481081</t>
  </si>
  <si>
    <t>ANCHIANO THERAP</t>
  </si>
  <si>
    <t>US03280X1028</t>
  </si>
  <si>
    <t>Pharmaceuticals &amp; Biotechnology</t>
  </si>
  <si>
    <t>ASTRAZENECA PLC</t>
  </si>
  <si>
    <t>US0463531089</t>
  </si>
  <si>
    <t>BATM ADVANCED COMMUNICATIONS</t>
  </si>
  <si>
    <t>IL0010849045</t>
  </si>
  <si>
    <t>CIGNA CORP</t>
  </si>
  <si>
    <t>US1255231003</t>
  </si>
  <si>
    <t>ELI LILLY &amp; CO</t>
  </si>
  <si>
    <t>US5324571083</t>
  </si>
  <si>
    <t>GAMIDA CELL LTD</t>
  </si>
  <si>
    <t>IL0011552663</t>
  </si>
  <si>
    <t>GILEAD SCIENCES INC</t>
  </si>
  <si>
    <t>US3755581036</t>
  </si>
  <si>
    <t>JOHNSON &amp;JOHNSON</t>
  </si>
  <si>
    <t>US4781601046</t>
  </si>
  <si>
    <t>MERCK &amp;CO INC</t>
  </si>
  <si>
    <t>US58933Y1055</t>
  </si>
  <si>
    <t>NOVO NORDISK A/S</t>
  </si>
  <si>
    <t>US6701002056</t>
  </si>
  <si>
    <t>PLURISTEM THERAPEUTICS INC</t>
  </si>
  <si>
    <t>ROCHE HOLDING (ROG</t>
  </si>
  <si>
    <t>CH0012032048</t>
  </si>
  <si>
    <t>SIX</t>
  </si>
  <si>
    <t>SHIRE PLC</t>
  </si>
  <si>
    <t>US82481R1068</t>
  </si>
  <si>
    <t>TEVA נסחר בדולר</t>
  </si>
  <si>
    <t>US8816242098</t>
  </si>
  <si>
    <t>UROGEN PHARMA L</t>
  </si>
  <si>
    <t>IL0011407140</t>
  </si>
  <si>
    <t>BANK OF AMERICA</t>
  </si>
  <si>
    <t>US0605051046</t>
  </si>
  <si>
    <t>CITIGROUP INC</t>
  </si>
  <si>
    <t>US1729674242</t>
  </si>
  <si>
    <t>GOLDMAN SACHS GROUP INC/THE</t>
  </si>
  <si>
    <t>US38141G1040</t>
  </si>
  <si>
    <t>JPMORGAN CHASE(JMP</t>
  </si>
  <si>
    <t>US46625H1005</t>
  </si>
  <si>
    <t>SYNCHRONY FINANCIAL</t>
  </si>
  <si>
    <t>US87165B1035</t>
  </si>
  <si>
    <t>Diversified Financials</t>
  </si>
  <si>
    <t>BERKSHIRE HATH (BRK/A</t>
  </si>
  <si>
    <t>US0846701086</t>
  </si>
  <si>
    <t>ADO PROPERTIES SA</t>
  </si>
  <si>
    <t>LU1250154413</t>
  </si>
  <si>
    <t>FWB</t>
  </si>
  <si>
    <t>ATRIUM EUR REAL EST</t>
  </si>
  <si>
    <t>JE00B3DCF752</t>
  </si>
  <si>
    <t>GLOBALWORTH REAL ESTATE INVEST</t>
  </si>
  <si>
    <t>GG00B979FD04</t>
  </si>
  <si>
    <t>REAL ESTATE CREDIT INVESTMENTS</t>
  </si>
  <si>
    <t>GB00B0HW5366</t>
  </si>
  <si>
    <t>VBARE IBERIAN PROPERTIES SOCIM</t>
  </si>
  <si>
    <t>ES0105196002</t>
  </si>
  <si>
    <t>BME</t>
  </si>
  <si>
    <t>MAGIC SOFTWARE ENTERPRISES LTD</t>
  </si>
  <si>
    <t>IL0010823123</t>
  </si>
  <si>
    <t>MICROSOFT</t>
  </si>
  <si>
    <t>US5949181045</t>
  </si>
  <si>
    <t>ORACLE CORP</t>
  </si>
  <si>
    <t>US68389X1054</t>
  </si>
  <si>
    <t>PAYPAL HOLDINGS</t>
  </si>
  <si>
    <t>US70450Y1038</t>
  </si>
  <si>
    <t>PLAYTECH PLC</t>
  </si>
  <si>
    <t>IM00B7S9G985</t>
  </si>
  <si>
    <t>SAP SE</t>
  </si>
  <si>
    <t>DE0007164600</t>
  </si>
  <si>
    <t>SAPIENS INTERNATIONAL CORP NV</t>
  </si>
  <si>
    <t>KYG7T16G1039</t>
  </si>
  <si>
    <t>VERINT SYSTEMS</t>
  </si>
  <si>
    <t>US92343X1000</t>
  </si>
  <si>
    <t>VISA INC</t>
  </si>
  <si>
    <t>US92826C8394</t>
  </si>
  <si>
    <t>WIX.COM LTD</t>
  </si>
  <si>
    <t>IL0011301780</t>
  </si>
  <si>
    <t>ADVANCED MICRO DEVICES INC</t>
  </si>
  <si>
    <t>US0079031078</t>
  </si>
  <si>
    <t>Semiconductors &amp; Semiconductor Equipment</t>
  </si>
  <si>
    <t>INTEL CORP</t>
  </si>
  <si>
    <t>US4581401001</t>
  </si>
  <si>
    <t>NOVA MEASURING INSTRUMENTS LTD</t>
  </si>
  <si>
    <t>IL0010845571</t>
  </si>
  <si>
    <t>NVIDIA CORP</t>
  </si>
  <si>
    <t>US67066G1040</t>
  </si>
  <si>
    <t>BAIDU INC</t>
  </si>
  <si>
    <t>US0567521085</t>
  </si>
  <si>
    <t>FIVERR INTERNATIONAL LTD</t>
  </si>
  <si>
    <t>IL0011582033</t>
  </si>
  <si>
    <t>NOKIA OYJ</t>
  </si>
  <si>
    <t>US6549022043</t>
  </si>
  <si>
    <t>POWERFLEET INC</t>
  </si>
  <si>
    <t>US73931J1097</t>
  </si>
  <si>
    <t>TENCENT HOLDINGS LTD</t>
  </si>
  <si>
    <t>KYG875721634</t>
  </si>
  <si>
    <t>E.ON SE</t>
  </si>
  <si>
    <t>DE000ENAG999</t>
  </si>
  <si>
    <t>HONEYWELL INTERNATIONAL</t>
  </si>
  <si>
    <t>US4385161066</t>
  </si>
  <si>
    <t>RESIDEO TECHOLOGIES מ. הטבה</t>
  </si>
  <si>
    <t>US76118Y1047</t>
  </si>
  <si>
    <t>CENTENE CORP</t>
  </si>
  <si>
    <t>US15135B1017</t>
  </si>
  <si>
    <t>Health Care Equipment &amp; Services</t>
  </si>
  <si>
    <t>GLOBAL MEDICAL REIT INC</t>
  </si>
  <si>
    <t>US37954A2042</t>
  </si>
  <si>
    <t>CAPITAL ONE FINANCIAL CORP</t>
  </si>
  <si>
    <t>US14040H1059</t>
  </si>
  <si>
    <t>MASTERCARD INC</t>
  </si>
  <si>
    <t>US57636Q1040</t>
  </si>
  <si>
    <t>888 HOLDINGS PL</t>
  </si>
  <si>
    <t>GI000A0F6407</t>
  </si>
  <si>
    <t>ALPHABET INC</t>
  </si>
  <si>
    <t>US02079K3059</t>
  </si>
  <si>
    <t>AUDIOCODES LTD</t>
  </si>
  <si>
    <t>IL0010829658</t>
  </si>
  <si>
    <t>APTIV PLC</t>
  </si>
  <si>
    <t>JE00B783TY65</t>
  </si>
  <si>
    <t>FORESIGHT AUTONOMOUS HOLDINGS</t>
  </si>
  <si>
    <t>US3455231049</t>
  </si>
  <si>
    <t>PRIME US REIT</t>
  </si>
  <si>
    <t>SGXC75818630</t>
  </si>
  <si>
    <t>SGX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</si>
  <si>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</si>
  <si>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</si>
  <si>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</si>
  <si>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</si>
  <si>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</si>
  <si>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</si>
  <si>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</si>
  <si>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</si>
  <si>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סה"כ שמחקות מדדי מניות בחו"ל</t>
  </si>
  <si>
    <t>הראל סל ISE Cyber</t>
  </si>
  <si>
    <t>הראל סל SP Tech</t>
  </si>
  <si>
    <t>הראל סל SP500</t>
  </si>
  <si>
    <t>הרל.600STOXX</t>
  </si>
  <si>
    <t>מגדל MTF (D4) TRAVEL</t>
  </si>
  <si>
    <t>פסגות SP 500 LVHD ET</t>
  </si>
  <si>
    <t>קסם ETF ישראטק BSTAR</t>
  </si>
  <si>
    <t>קסם MSCI AC FAR EAST</t>
  </si>
  <si>
    <t>קסם NDX100 ETF</t>
  </si>
  <si>
    <t>קסם SP ETF צריכה בסי</t>
  </si>
  <si>
    <t>קסם SP ETF צריכה מחז</t>
  </si>
  <si>
    <t>קסם SP500 ETF</t>
  </si>
  <si>
    <t>קסם.CSI300</t>
  </si>
  <si>
    <t>תכלית 100 שדגש/-שקל</t>
  </si>
  <si>
    <t>תכלית סל EST INDXX R</t>
  </si>
  <si>
    <t>תכלית סל ‏‏SP500</t>
  </si>
  <si>
    <t>תכלית סל ‏‏‏NDX 100</t>
  </si>
  <si>
    <t>תכלית סל ‏‏‏NDX Bio</t>
  </si>
  <si>
    <t>סה"כ שמחקות מדדים אחרים בישראל</t>
  </si>
  <si>
    <t>הראל סל (00) תל בונד</t>
  </si>
  <si>
    <t>אג"ח</t>
  </si>
  <si>
    <t>פסג.תלבונד-שקל</t>
  </si>
  <si>
    <t>קסם EFT‏(00) תל בונד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</si>
  <si>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</si>
  <si>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</si>
  <si>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</si>
  <si>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</si>
  <si>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</si>
  <si>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EGSHARES EMER MARK CONS</t>
  </si>
  <si>
    <t>US19762B5093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</si>
  <si>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</si>
  <si>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</si>
  <si>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</si>
  <si>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</si>
  <si>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</si>
  <si>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</si>
  <si>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</si>
  <si>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</si>
  <si>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</si>
  <si>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</si>
  <si>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</si>
  <si>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</si>
  <si>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RUSSELL 2000 ETF</t>
  </si>
  <si>
    <t>US4642876555</t>
  </si>
  <si>
    <t>ISH US HOME CONSTR</t>
  </si>
  <si>
    <t>US4642887529</t>
  </si>
  <si>
    <t>ISHARES GLOBAL TECH</t>
  </si>
  <si>
    <t>US4642872919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</si>
  <si>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</si>
  <si>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</si>
  <si>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</si>
  <si>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</si>
  <si>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</si>
  <si>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</si>
  <si>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</si>
  <si>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</si>
  <si>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</si>
  <si>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</si>
  <si>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</si>
  <si>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</si>
  <si>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</si>
  <si>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</si>
  <si>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</si>
  <si>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</si>
  <si>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</si>
  <si>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</si>
  <si>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</si>
  <si>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</si>
  <si>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</si>
  <si>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</si>
  <si>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</si>
  <si>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</si>
  <si>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</si>
  <si>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</si>
  <si>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</si>
  <si>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</si>
  <si>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</si>
  <si>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</si>
  <si>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</si>
  <si>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</si>
  <si>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</si>
  <si>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</si>
  <si>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</si>
  <si>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</si>
  <si>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</si>
  <si>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</si>
  <si>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</si>
  <si>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</si>
  <si>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</si>
  <si>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</si>
  <si>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</si>
  <si>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</si>
  <si>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</si>
  <si>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</si>
  <si>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</si>
  <si>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</si>
  <si>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</si>
  <si>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</si>
  <si>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</si>
  <si>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</si>
  <si>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</si>
  <si>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</si>
  <si>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</si>
  <si>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</si>
  <si>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COMSTAGE ETF MSCI EMERGING MAR</t>
  </si>
  <si>
    <t>LU0635178014</t>
  </si>
  <si>
    <t>FIRST TRUST DOW JONES INTERNAT</t>
  </si>
  <si>
    <t>US33734X7701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</si>
  <si>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</si>
  <si>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</si>
  <si>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</si>
  <si>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</si>
  <si>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</si>
  <si>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</si>
  <si>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</si>
  <si>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</si>
  <si>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</si>
  <si>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</si>
  <si>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</si>
  <si>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</si>
  <si>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</si>
  <si>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</si>
  <si>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CHINA CONSUMER ETF</t>
  </si>
  <si>
    <t>US37950E4089</t>
  </si>
  <si>
    <t>GLOBAL X CLOUD COMPUTING ETF</t>
  </si>
  <si>
    <t>US37954Y4420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</si>
  <si>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</si>
  <si>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</si>
  <si>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</si>
  <si>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</si>
  <si>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</si>
  <si>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</si>
  <si>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</si>
  <si>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</si>
  <si>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KBW BANK ETF</t>
  </si>
  <si>
    <t>US46138E6288</t>
  </si>
  <si>
    <t>INVESCO S&amp;P 500 EQUAL WEIGHT H</t>
  </si>
  <si>
    <t>US46137V3327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</si>
  <si>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</si>
  <si>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</si>
  <si>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</si>
  <si>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</si>
  <si>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</si>
  <si>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</si>
  <si>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DAX UCITS ETF DE</t>
  </si>
  <si>
    <t>DE0005933931</t>
  </si>
  <si>
    <t>ISHARES CORE NIKKEI 225 ETF</t>
  </si>
  <si>
    <t>JP3027710007</t>
  </si>
  <si>
    <t>TSE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</si>
  <si>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</si>
  <si>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</si>
  <si>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</si>
  <si>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</si>
  <si>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</si>
  <si>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</si>
  <si>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</si>
  <si>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</si>
  <si>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RUSSELL MID-CAP GROWTH</t>
  </si>
  <si>
    <t>US4642874816</t>
  </si>
  <si>
    <t>ISHARES U.S. CONSUMER SERVICES</t>
  </si>
  <si>
    <t>US4642875805</t>
  </si>
  <si>
    <t>ISHARES U.S. INDUSTRIALS ETF</t>
  </si>
  <si>
    <t>US4642877546</t>
  </si>
  <si>
    <t>ISHARES US FINANCIALS ETF</t>
  </si>
  <si>
    <t>US4642877884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</si>
  <si>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</si>
  <si>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</si>
  <si>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</si>
  <si>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</si>
  <si>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</si>
  <si>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</si>
  <si>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LEXOR ETF NEW ENERGY</t>
  </si>
  <si>
    <t>FR0010524777</t>
  </si>
  <si>
    <t>LYXOR EURO STOXX BANKS DR UCIT</t>
  </si>
  <si>
    <t>LU1829219390</t>
  </si>
  <si>
    <t>LYXOR S&amp;P 500 UCITS ETF - C-EU</t>
  </si>
  <si>
    <t>LU1135865084</t>
  </si>
  <si>
    <t>LYXOR STOXX EUROPE 600 HEALTHC</t>
  </si>
  <si>
    <t>LU1834986900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</si>
  <si>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</si>
  <si>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</si>
  <si>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</si>
  <si>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</si>
  <si>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</si>
  <si>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</si>
  <si>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</si>
  <si>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</si>
  <si>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</si>
  <si>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</si>
  <si>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</si>
  <si>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</si>
  <si>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</si>
  <si>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</si>
  <si>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</si>
  <si>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</si>
  <si>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US GLOBAL JETS ETF</t>
  </si>
  <si>
    <t>US26922A8421</t>
  </si>
  <si>
    <t>VANECK VECTORS JUNIOR GOLD</t>
  </si>
  <si>
    <t>US92189F7915</t>
  </si>
  <si>
    <t>VANECK VECTORS VIDEO GAMING AN</t>
  </si>
  <si>
    <t>US92189F1140</t>
  </si>
  <si>
    <t>VANGUARD REIT ETF</t>
  </si>
  <si>
    <t>US9229085538</t>
  </si>
  <si>
    <t>VANGUARD RUSSELL 2000</t>
  </si>
  <si>
    <t>US92206C6646</t>
  </si>
  <si>
    <t>WISDOMTREE CLOUD COMPUTING FUN</t>
  </si>
  <si>
    <t>US97717Y6914</t>
  </si>
  <si>
    <t>WISDOMTREE EM E</t>
  </si>
  <si>
    <t>US97717X5784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</si>
  <si>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</si>
  <si>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</si>
  <si>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</si>
  <si>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</si>
  <si>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</si>
  <si>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</si>
  <si>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</si>
  <si>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</si>
  <si>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</si>
  <si>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</si>
  <si>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</si>
  <si>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</si>
  <si>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סה"כ שמחקות מדדים אחרים</t>
  </si>
  <si>
    <t>ISH JP MORGAN USD EMER</t>
  </si>
  <si>
    <t>US4642882819</t>
  </si>
  <si>
    <t>ISH $ HIGH YIELS CORP</t>
  </si>
  <si>
    <t>IE00B4PY7Y77</t>
  </si>
  <si>
    <t>ISHARES IBOXX HIGH YIELD CORPO</t>
  </si>
  <si>
    <t>US4642885135</t>
  </si>
  <si>
    <t>SPDR PORTFOLIO INTERMEDIATE TE</t>
  </si>
  <si>
    <t>US78464A3757</t>
  </si>
  <si>
    <t>VANGUARD USD CORPORATE BOND UC</t>
  </si>
  <si>
    <t>IE00BGYWFK87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</si>
  <si>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</si>
  <si>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</si>
  <si>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</si>
  <si>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</si>
  <si>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</si>
  <si>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</si>
  <si>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UBAM-GLOB HIGH YIELD</t>
  </si>
  <si>
    <t>LU0569863243</t>
  </si>
  <si>
    <t>AAA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</si>
  <si>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</si>
  <si>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</si>
  <si>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</si>
  <si>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</si>
  <si>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</si>
  <si>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</si>
  <si>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</si>
  <si>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</si>
  <si>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BBB-</t>
  </si>
  <si>
    <t>ANGBDAA</t>
  </si>
  <si>
    <t>IE00BNN82M77</t>
  </si>
  <si>
    <t>ISE</t>
  </si>
  <si>
    <t>B-</t>
  </si>
  <si>
    <t>סה"כ  אג"ח ממשלתי</t>
  </si>
  <si>
    <t>EDMOND DE ROTHS</t>
  </si>
  <si>
    <t>LU1730855597</t>
  </si>
  <si>
    <t>ATF LI AUSTRALIAN</t>
  </si>
  <si>
    <t>EQUITY TRUSTEES</t>
  </si>
  <si>
    <t>HENDERSON HORIZON</t>
  </si>
  <si>
    <t>LU0562901099</t>
  </si>
  <si>
    <t>KOTAK FUNDS-INDIA</t>
  </si>
  <si>
    <t>LU0675383409</t>
  </si>
  <si>
    <t>SCHRODER ISF GREATER CHINA</t>
  </si>
  <si>
    <t>LU1953148969</t>
  </si>
  <si>
    <t>SUMI TRUST INVESTMENT FUNDS</t>
  </si>
  <si>
    <t>IE00BLD2G458</t>
  </si>
  <si>
    <t>7. כתבי אופציה</t>
  </si>
  <si>
    <t>סה"כ כתבי אופציה</t>
  </si>
  <si>
    <t>סה"כ בישראל</t>
  </si>
  <si>
    <t>כתבי אופציה בישראל</t>
  </si>
  <si>
    <t>אקופיה אפ</t>
  </si>
  <si>
    <t>נאוויטס פטרו אופ' 4</t>
  </si>
  <si>
    <t>פולירם אר 1</t>
  </si>
  <si>
    <t>רציו אפ 19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</si>
  <si>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</si>
  <si>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</si>
  <si>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</si>
  <si>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</si>
  <si>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</si>
  <si>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</si>
  <si>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</si>
  <si>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</si>
  <si>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</si>
  <si>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</si>
  <si>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</si>
  <si>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</si>
  <si>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</si>
  <si>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</si>
  <si>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</si>
  <si>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</si>
  <si>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</si>
  <si>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</si>
  <si>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</si>
  <si>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</si>
  <si>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</si>
  <si>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</si>
  <si>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</si>
  <si>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</si>
  <si>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</si>
  <si>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</si>
  <si>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</si>
  <si>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</si>
  <si>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</si>
  <si>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</si>
  <si>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</si>
  <si>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</si>
  <si>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</si>
  <si>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</si>
  <si>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</si>
  <si>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לס דרך ארץ</t>
  </si>
  <si>
    <t>בינוי</t>
  </si>
  <si>
    <t>26/06/2007</t>
  </si>
  <si>
    <t>אספיסיאל 4 6.45%</t>
  </si>
  <si>
    <t>ilBBB</t>
  </si>
  <si>
    <t>1/11/2005</t>
  </si>
  <si>
    <t>אספיסיאל אגח 2</t>
  </si>
  <si>
    <t>23/03/2005</t>
  </si>
  <si>
    <t>אמפל אגח ב' חש1/13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</si>
  <si>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</si>
  <si>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</si>
  <si>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</si>
  <si>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</si>
  <si>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</si>
  <si>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</si>
  <si>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</si>
  <si>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</si>
  <si>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</si>
  <si>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</si>
  <si>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</si>
  <si>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חש אפריקה ישראל כז</t>
  </si>
  <si>
    <t>חש אפריקה ישראל כח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</si>
  <si>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</si>
  <si>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</si>
  <si>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</si>
  <si>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</si>
  <si>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</si>
  <si>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29/07/2018</t>
  </si>
  <si>
    <t>דלק (תמר) ד'2023</t>
  </si>
  <si>
    <t>12/05/2014</t>
  </si>
  <si>
    <t>דלק (תמר) ה'2025</t>
  </si>
  <si>
    <t>צים A1 אגח 3% 6/23</t>
  </si>
  <si>
    <t>21/07/2014</t>
  </si>
  <si>
    <t>סה"כ אג"ח קונצרני של חברות ישראליות</t>
  </si>
  <si>
    <t>סה"כ אג"ח קונצרני של חברות זרות</t>
  </si>
  <si>
    <t>איילות מ"ר ב</t>
  </si>
  <si>
    <t>פטרו גרופ ל"ס</t>
  </si>
  <si>
    <t>צים מניה ל"ס</t>
  </si>
  <si>
    <t>חבס ל"ס</t>
  </si>
  <si>
    <t>ELLOMAY CAPITAL</t>
  </si>
  <si>
    <t>IL0010826357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</si>
  <si>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</si>
  <si>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</si>
  <si>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</si>
  <si>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</si>
  <si>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</si>
  <si>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</si>
  <si>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</si>
  <si>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</si>
  <si>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</si>
  <si>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</si>
  <si>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27/05/2014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</si>
  <si>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</si>
  <si>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</si>
  <si>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</si>
  <si>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</si>
  <si>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פסגות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</si>
  <si>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</si>
  <si>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</si>
  <si>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</si>
  <si>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</si>
  <si>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</si>
  <si>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</si>
  <si>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</si>
  <si>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</si>
  <si>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</si>
  <si>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</si>
  <si>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</si>
  <si>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</si>
  <si>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</si>
  <si>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</si>
  <si>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</si>
  <si>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</si>
  <si>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</si>
  <si>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</si>
  <si>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</si>
  <si>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</si>
  <si>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</si>
  <si>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</si>
  <si>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</si>
  <si>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</si>
  <si>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</si>
  <si>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</si>
  <si>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</si>
  <si>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</si>
  <si>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PAGAYA FUND</t>
  </si>
  <si>
    <t>PAGAYA OPTIMUM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</si>
  <si>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</si>
  <si>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</si>
  <si>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</si>
  <si>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</si>
  <si>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</si>
  <si>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</si>
  <si>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</si>
  <si>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</si>
  <si>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</si>
  <si>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</si>
  <si>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</si>
  <si>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</si>
  <si>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</si>
  <si>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</si>
  <si>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</si>
  <si>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EUR /ILS FW 3.939000 18/02/21</t>
  </si>
  <si>
    <t>EUR/ILS FW 3.966000 23/02/21</t>
  </si>
  <si>
    <t>25/11/2020</t>
  </si>
  <si>
    <t>EUR/ILS FW 3.969750 18/02/21</t>
  </si>
  <si>
    <t>24/11/2020</t>
  </si>
  <si>
    <t>EUR/ILS FW 3.987900 27/01/21</t>
  </si>
  <si>
    <t>28/10/2020</t>
  </si>
  <si>
    <t>GBP/ILS FW 4.466100 18/02/21</t>
  </si>
  <si>
    <t>USD/ILS 3.285900 23/02/21</t>
  </si>
  <si>
    <t>USD/ILS FW 3.205400 27/01/21</t>
  </si>
  <si>
    <t>USD/ILS FW 3.208700 23/02/21</t>
  </si>
  <si>
    <t>28/12/2020</t>
  </si>
  <si>
    <t>USD/ILS FW 3.246050 11/03/21</t>
  </si>
  <si>
    <t>16/12/2020</t>
  </si>
  <si>
    <t>USD/ILS FW 3.267400 23/02/21</t>
  </si>
  <si>
    <t>7/12/2020</t>
  </si>
  <si>
    <t>USD/ILS FW 3.323200 23/02/21</t>
  </si>
  <si>
    <t>USD/ILS FW 3.387400 27/01/21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</si>
  <si>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</si>
  <si>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</si>
  <si>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</si>
  <si>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</si>
  <si>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</si>
  <si>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</si>
  <si>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</si>
  <si>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</si>
  <si>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</si>
  <si>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</si>
  <si>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</si>
  <si>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</si>
  <si>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</si>
  <si>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</si>
  <si>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</si>
  <si>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</si>
  <si>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</si>
  <si>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</si>
  <si>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</si>
  <si>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</si>
  <si>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</si>
  <si>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</si>
  <si>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</si>
  <si>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</si>
  <si>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</si>
  <si>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</si>
  <si>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</si>
  <si>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</si>
  <si>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</si>
  <si>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</si>
  <si>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</si>
  <si>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</si>
  <si>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</si>
  <si>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</si>
  <si>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</si>
  <si>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</si>
  <si>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</si>
  <si>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</si>
  <si>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</si>
  <si>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</si>
  <si>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</si>
  <si>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</si>
  <si>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</si>
  <si>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</si>
  <si>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</si>
  <si>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</si>
  <si>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</si>
  <si>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</si>
  <si>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</si>
  <si>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</si>
  <si>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</si>
  <si>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</si>
  <si>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</si>
  <si>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בקופה</t>
  </si>
  <si>
    <t>מזומן בנק פועלים</t>
  </si>
  <si>
    <t>מזומן בנק אוצר החייל</t>
  </si>
  <si>
    <t>דולר אמריקאי בנק הפועלים</t>
  </si>
  <si>
    <t>דולר סינגפור בנק פועלים</t>
  </si>
  <si>
    <t>לירה שטרלינג בנק פועלים</t>
  </si>
  <si>
    <t>אירו בנק פועלים</t>
  </si>
  <si>
    <t>פרנק שווצרי בנק פועלים</t>
  </si>
  <si>
    <t>פחק בנק פועלים</t>
  </si>
  <si>
    <t>התחייבות להשקעה בישראל</t>
  </si>
  <si>
    <t xml:space="preserve">מנוף אוריגו 1 </t>
  </si>
  <si>
    <t>יסודות הנדלן ג- פסגות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</si>
  <si>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</si>
  <si>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</si>
  <si>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</si>
  <si>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</si>
  <si>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</si>
  <si>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</si>
  <si>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</si>
  <si>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 xml:space="preserve"> BLUE ATLAN</t>
  </si>
  <si>
    <t>BLUE ATLAN  II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</si>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</sst>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##0.0000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0"/>
  <sheetViews>
    <sheetView rightToLeft="1" topLeftCell="A46" workbookViewId="0">
      <selection activeCell="E42" sqref="E42"/>
    </sheetView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  <col min="5" max="5" width="11.6640625" bestFit="1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</row>
    <row r="6" spans="2:4" ht="15.6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f>מזומנים!J10</f>
        <v>77464.899999999994</v>
      </c>
      <c r="D11" s="8">
        <f>C11/$C$42</f>
        <v>4.2750336336260526E-2</v>
      </c>
    </row>
    <row r="12" spans="2:4">
      <c r="B12" s="6" t="s">
        <v>13</v>
      </c>
      <c r="C12" s="7">
        <f>C13+C14+C15+C16+C17+C18+C19+C20+C21+C22</f>
        <v>1456188.0500000003</v>
      </c>
      <c r="D12" s="8">
        <f t="shared" ref="D12:D42" si="0">C12/$C$42</f>
        <v>0.80362240067880264</v>
      </c>
    </row>
    <row r="13" spans="2:4">
      <c r="B13" s="6" t="s">
        <v>14</v>
      </c>
      <c r="C13" s="7">
        <f>'תעודות התחייבות ממשלתיות'!O11</f>
        <v>479465.14</v>
      </c>
      <c r="D13" s="8">
        <f t="shared" si="0"/>
        <v>0.26460107734615601</v>
      </c>
    </row>
    <row r="14" spans="2:4">
      <c r="B14" s="6" t="s">
        <v>15</v>
      </c>
      <c r="C14" s="7">
        <v>0</v>
      </c>
      <c r="D14" s="8">
        <f t="shared" si="0"/>
        <v>0</v>
      </c>
    </row>
    <row r="15" spans="2:4">
      <c r="B15" s="6" t="s">
        <v>16</v>
      </c>
      <c r="C15" s="7">
        <f>'אג"ח קונצרני'!R11</f>
        <v>285998.96000000002</v>
      </c>
      <c r="D15" s="8">
        <f t="shared" si="0"/>
        <v>0.15783344110456118</v>
      </c>
    </row>
    <row r="16" spans="2:4">
      <c r="B16" s="6" t="s">
        <v>17</v>
      </c>
      <c r="C16" s="7">
        <f>מניות!L11</f>
        <v>301984.14</v>
      </c>
      <c r="D16" s="8">
        <f t="shared" si="0"/>
        <v>0.16665513740050511</v>
      </c>
    </row>
    <row r="17" spans="2:4">
      <c r="B17" s="6" t="s">
        <v>18</v>
      </c>
      <c r="C17" s="7">
        <f>'קרנות סל'!K11</f>
        <v>356874.06</v>
      </c>
      <c r="D17" s="8">
        <f t="shared" si="0"/>
        <v>0.19694708306196509</v>
      </c>
    </row>
    <row r="18" spans="2:4">
      <c r="B18" s="6" t="s">
        <v>19</v>
      </c>
      <c r="C18" s="7">
        <f>'קרנות נאמנות'!L11</f>
        <v>21885.18</v>
      </c>
      <c r="D18" s="8">
        <f t="shared" si="0"/>
        <v>1.2077712690258455E-2</v>
      </c>
    </row>
    <row r="19" spans="2:4">
      <c r="B19" s="6" t="s">
        <v>20</v>
      </c>
      <c r="C19" s="7">
        <f>'כתבי אופציה'!I11</f>
        <v>75.040000000000006</v>
      </c>
      <c r="D19" s="8">
        <f t="shared" si="0"/>
        <v>4.1412113598197251E-5</v>
      </c>
    </row>
    <row r="20" spans="2:4">
      <c r="B20" s="6" t="s">
        <v>21</v>
      </c>
      <c r="C20" s="7">
        <v>0</v>
      </c>
      <c r="D20" s="8">
        <f t="shared" si="0"/>
        <v>0</v>
      </c>
    </row>
    <row r="21" spans="2:4">
      <c r="B21" s="6" t="s">
        <v>22</v>
      </c>
      <c r="C21" s="7">
        <v>0</v>
      </c>
      <c r="D21" s="8">
        <f t="shared" si="0"/>
        <v>0</v>
      </c>
    </row>
    <row r="22" spans="2:4">
      <c r="B22" s="6" t="s">
        <v>23</v>
      </c>
      <c r="C22" s="7">
        <f>'מוצרים מובנים'!N11</f>
        <v>9905.5300000000007</v>
      </c>
      <c r="D22" s="8">
        <f t="shared" si="0"/>
        <v>5.4665369617584066E-3</v>
      </c>
    </row>
    <row r="23" spans="2:4">
      <c r="B23" s="6" t="s">
        <v>24</v>
      </c>
      <c r="C23" s="7">
        <f>C24+C25+C26+C27+C28+C29+C30+C31+C32</f>
        <v>269672.89</v>
      </c>
      <c r="D23" s="8">
        <f t="shared" si="0"/>
        <v>0.14882361880376002</v>
      </c>
    </row>
    <row r="24" spans="2:4">
      <c r="B24" s="6" t="s">
        <v>14</v>
      </c>
      <c r="C24" s="7">
        <v>0</v>
      </c>
      <c r="D24" s="8">
        <f t="shared" si="0"/>
        <v>0</v>
      </c>
    </row>
    <row r="25" spans="2:4">
      <c r="B25" s="6" t="s">
        <v>15</v>
      </c>
      <c r="C25" s="7">
        <v>0</v>
      </c>
      <c r="D25" s="8">
        <f t="shared" si="0"/>
        <v>0</v>
      </c>
    </row>
    <row r="26" spans="2:4">
      <c r="B26" s="6" t="s">
        <v>16</v>
      </c>
      <c r="C26" s="7">
        <f>'לא סחיר - אג"ח קונצרני'!P11</f>
        <v>22837.45</v>
      </c>
      <c r="D26" s="8">
        <f t="shared" si="0"/>
        <v>1.2603239254972679E-2</v>
      </c>
    </row>
    <row r="27" spans="2:4">
      <c r="B27" s="6" t="s">
        <v>17</v>
      </c>
      <c r="C27" s="7">
        <f>'לא סחיר - מניות'!J11</f>
        <v>1175.22</v>
      </c>
      <c r="D27" s="8">
        <f t="shared" si="0"/>
        <v>6.4856535371632959E-4</v>
      </c>
    </row>
    <row r="28" spans="2:4">
      <c r="B28" s="6" t="s">
        <v>25</v>
      </c>
      <c r="C28" s="7">
        <f>'לא סחיר - קרנות השקעה'!H11</f>
        <v>235684.24</v>
      </c>
      <c r="D28" s="8">
        <f t="shared" si="0"/>
        <v>0.13006639819009574</v>
      </c>
    </row>
    <row r="29" spans="2:4">
      <c r="B29" s="6" t="s">
        <v>26</v>
      </c>
      <c r="C29" s="7">
        <f>'לא סחיר - כתבי אופציה'!I11</f>
        <v>193.67</v>
      </c>
      <c r="D29" s="8">
        <f t="shared" si="0"/>
        <v>1.0688011781133876E-4</v>
      </c>
    </row>
    <row r="30" spans="2:4">
      <c r="B30" s="6" t="s">
        <v>27</v>
      </c>
      <c r="C30" s="7">
        <v>0</v>
      </c>
      <c r="D30" s="8">
        <f t="shared" si="0"/>
        <v>0</v>
      </c>
    </row>
    <row r="31" spans="2:4">
      <c r="B31" s="6" t="s">
        <v>28</v>
      </c>
      <c r="C31" s="7">
        <f>'לא סחיר - חוזים עתידיים'!I11</f>
        <v>9782.31</v>
      </c>
      <c r="D31" s="8">
        <f t="shared" si="0"/>
        <v>5.3985358871639251E-3</v>
      </c>
    </row>
    <row r="32" spans="2:4">
      <c r="B32" s="6" t="s">
        <v>29</v>
      </c>
      <c r="C32" s="7">
        <v>0</v>
      </c>
      <c r="D32" s="8">
        <f t="shared" si="0"/>
        <v>0</v>
      </c>
    </row>
    <row r="33" spans="2:5">
      <c r="B33" s="6" t="s">
        <v>30</v>
      </c>
      <c r="C33" s="7">
        <v>4821.1982699999999</v>
      </c>
      <c r="D33" s="8">
        <f t="shared" si="0"/>
        <v>2.6606611198916851E-3</v>
      </c>
    </row>
    <row r="34" spans="2:5">
      <c r="B34" s="6" t="s">
        <v>31</v>
      </c>
      <c r="C34" s="7">
        <v>0</v>
      </c>
      <c r="D34" s="8">
        <f t="shared" si="0"/>
        <v>0</v>
      </c>
    </row>
    <row r="35" spans="2:5">
      <c r="B35" s="6" t="s">
        <v>32</v>
      </c>
      <c r="C35" s="7">
        <v>0</v>
      </c>
      <c r="D35" s="8">
        <f t="shared" si="0"/>
        <v>0</v>
      </c>
    </row>
    <row r="36" spans="2:5">
      <c r="B36" s="6" t="s">
        <v>33</v>
      </c>
      <c r="C36" s="7">
        <v>0</v>
      </c>
      <c r="D36" s="8">
        <f t="shared" si="0"/>
        <v>0</v>
      </c>
    </row>
    <row r="37" spans="2:5">
      <c r="B37" s="6" t="s">
        <v>34</v>
      </c>
      <c r="C37" s="7">
        <f>'השקעות אחרות'!I10</f>
        <v>3883.1499999999996</v>
      </c>
      <c r="D37" s="8">
        <f t="shared" si="0"/>
        <v>2.1429830612851764E-3</v>
      </c>
    </row>
    <row r="38" spans="2:5">
      <c r="B38" s="5" t="s">
        <v>35</v>
      </c>
      <c r="C38" s="5"/>
      <c r="D38" s="5"/>
    </row>
    <row r="39" spans="2:5">
      <c r="B39" s="6" t="s">
        <v>36</v>
      </c>
      <c r="C39" s="7">
        <v>0</v>
      </c>
      <c r="D39" s="8">
        <f t="shared" si="0"/>
        <v>0</v>
      </c>
    </row>
    <row r="40" spans="2:5">
      <c r="B40" s="6" t="s">
        <v>37</v>
      </c>
      <c r="C40" s="7">
        <v>0</v>
      </c>
      <c r="D40" s="8">
        <f t="shared" si="0"/>
        <v>0</v>
      </c>
    </row>
    <row r="41" spans="2:5">
      <c r="B41" s="6" t="s">
        <v>38</v>
      </c>
      <c r="C41" s="7">
        <v>0</v>
      </c>
      <c r="D41" s="8">
        <f t="shared" si="0"/>
        <v>0</v>
      </c>
    </row>
    <row r="42" spans="2:5">
      <c r="B42" s="3" t="s">
        <v>39</v>
      </c>
      <c r="C42" s="9">
        <f>C11+C12+C23+C33+C34+C35+C36+C37+C39+C40+C41</f>
        <v>1812030.1882700003</v>
      </c>
      <c r="D42" s="10">
        <f t="shared" si="0"/>
        <v>1</v>
      </c>
      <c r="E42" s="9"/>
    </row>
    <row r="43" spans="2:5">
      <c r="B43" s="6" t="s">
        <v>40</v>
      </c>
      <c r="C43" s="7">
        <f>'יתרת התחייבות להשקעה'!C10</f>
        <v>83806.453000000009</v>
      </c>
      <c r="D43" s="8">
        <v>0</v>
      </c>
    </row>
    <row r="45" spans="2:5">
      <c r="B45" s="5"/>
      <c r="C45" s="5" t="s">
        <v>41</v>
      </c>
      <c r="D45" s="5" t="s">
        <v>42</v>
      </c>
    </row>
    <row r="47" spans="2:5">
      <c r="C47" s="6" t="s">
        <v>43</v>
      </c>
      <c r="D47" s="11">
        <v>3.2149999999999999</v>
      </c>
    </row>
    <row r="48" spans="2:5">
      <c r="C48" s="6" t="s">
        <v>44</v>
      </c>
      <c r="D48" s="11">
        <v>3.1191</v>
      </c>
    </row>
    <row r="49" spans="3:4">
      <c r="C49" s="6" t="s">
        <v>45</v>
      </c>
      <c r="D49" s="11">
        <v>4.3918999999999997</v>
      </c>
    </row>
    <row r="50" spans="3:4">
      <c r="C50" s="6" t="s">
        <v>46</v>
      </c>
      <c r="D50" s="11">
        <v>3.6497999999999999</v>
      </c>
    </row>
    <row r="51" spans="3:4">
      <c r="C51" s="6" t="s">
        <v>47</v>
      </c>
      <c r="D51" s="11">
        <v>2.5217000000000001</v>
      </c>
    </row>
    <row r="52" spans="3:4">
      <c r="C52" s="6" t="s">
        <v>48</v>
      </c>
      <c r="D52" s="11">
        <v>3.9441000000000002</v>
      </c>
    </row>
    <row r="53" spans="3:4">
      <c r="C53" s="6" t="s">
        <v>49</v>
      </c>
      <c r="D53" s="11">
        <v>0.39319999999999999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0.53</v>
      </c>
    </row>
    <row r="56" spans="3:4">
      <c r="C56" s="6" t="s">
        <v>52</v>
      </c>
      <c r="D56" s="11">
        <v>0.219</v>
      </c>
    </row>
    <row r="57" spans="3:4">
      <c r="C57" s="6" t="s">
        <v>53</v>
      </c>
      <c r="D57" s="11">
        <v>2.4834000000000001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0.37669999999999998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0.16200000000000001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0.61939999999999995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0.10739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2.3267000000000002</v>
      </c>
    </row>
    <row r="70" spans="2:4">
      <c r="C70" s="6" t="s">
        <v>66</v>
      </c>
      <c r="D70" s="11">
        <v>0.43290000000000001</v>
      </c>
    </row>
    <row r="71" spans="2:4">
      <c r="C71" s="6" t="s">
        <v>67</v>
      </c>
      <c r="D71" s="11">
        <v>0.41499999999999998</v>
      </c>
    </row>
    <row r="72" spans="2:4">
      <c r="C72" s="6" t="s">
        <v>68</v>
      </c>
      <c r="D72" s="11">
        <v>2.4365000000000001</v>
      </c>
    </row>
    <row r="73" spans="2:4">
      <c r="C73" s="6" t="s">
        <v>69</v>
      </c>
      <c r="D73" s="11">
        <v>0.49509999999999998</v>
      </c>
    </row>
    <row r="74" spans="2:4">
      <c r="C74" s="6" t="s">
        <v>70</v>
      </c>
      <c r="D74" s="11">
        <v>0.86570000000000003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2.9550000000000002E-3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rightToLeft="1" workbookViewId="0">
      <selection activeCell="B26" sqref="B26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0.6640625" customWidth="1"/>
    <col min="7" max="7" width="15.6640625" customWidth="1"/>
    <col min="8" max="8" width="14.6640625" customWidth="1"/>
    <col min="9" max="9" width="16.6640625" customWidth="1"/>
    <col min="10" max="10" width="12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77464.899999999994</v>
      </c>
      <c r="K10" s="10">
        <f>J10/$J$10</f>
        <v>1</v>
      </c>
      <c r="L10" s="10">
        <f>J10/'סכום נכסי הקרן'!$C$42</f>
        <v>4.2750336336260526E-2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77464.899999999994</v>
      </c>
      <c r="K11" s="10">
        <f t="shared" ref="K11:K33" si="0">J11/$J$10</f>
        <v>1</v>
      </c>
      <c r="L11" s="10">
        <f>J11/'סכום נכסי הקרן'!$C$42</f>
        <v>4.2750336336260526E-2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7784.68</v>
      </c>
      <c r="K12" s="16">
        <f t="shared" si="0"/>
        <v>0.10049299747369454</v>
      </c>
      <c r="L12" s="16">
        <f>J12/'סכום נכסי הקרן'!$C$42</f>
        <v>4.2961094414394217E-3</v>
      </c>
    </row>
    <row r="13" spans="2:12">
      <c r="B13" s="6" t="s">
        <v>1302</v>
      </c>
      <c r="C13" s="17">
        <v>4</v>
      </c>
      <c r="D13" s="6"/>
      <c r="E13" s="6"/>
      <c r="F13" s="6"/>
      <c r="G13" s="6" t="s">
        <v>92</v>
      </c>
      <c r="J13" s="7">
        <v>3</v>
      </c>
      <c r="K13" s="8">
        <f t="shared" si="0"/>
        <v>3.8727217100906348E-5</v>
      </c>
      <c r="L13" s="8">
        <f>J13/'סכום נכסי הקרן'!$C$42</f>
        <v>1.6556015564311266E-6</v>
      </c>
    </row>
    <row r="14" spans="2:12">
      <c r="B14" s="6" t="s">
        <v>1303</v>
      </c>
      <c r="C14" s="17">
        <v>51115</v>
      </c>
      <c r="D14" s="18">
        <v>12</v>
      </c>
      <c r="E14" s="6" t="s">
        <v>93</v>
      </c>
      <c r="F14" s="6"/>
      <c r="G14" s="6" t="s">
        <v>92</v>
      </c>
      <c r="J14" s="7">
        <v>5375.54</v>
      </c>
      <c r="K14" s="8">
        <f t="shared" si="0"/>
        <v>6.939323487153537E-2</v>
      </c>
      <c r="L14" s="8">
        <f>J14/'סכום נכסי הקרן'!$C$42</f>
        <v>2.9665841302192594E-3</v>
      </c>
    </row>
    <row r="15" spans="2:12">
      <c r="B15" s="6" t="s">
        <v>1304</v>
      </c>
      <c r="C15" s="17">
        <v>389071</v>
      </c>
      <c r="D15" s="18">
        <v>14</v>
      </c>
      <c r="E15" s="6" t="s">
        <v>94</v>
      </c>
      <c r="F15" s="6"/>
      <c r="G15" s="6" t="s">
        <v>92</v>
      </c>
      <c r="J15" s="7">
        <v>1149.06</v>
      </c>
      <c r="K15" s="8">
        <f t="shared" si="0"/>
        <v>1.4833298693989149E-2</v>
      </c>
      <c r="L15" s="8">
        <f>J15/'סכום נכסי הקרן'!$C$42</f>
        <v>6.3412850814425017E-4</v>
      </c>
    </row>
    <row r="16" spans="2:12">
      <c r="B16" s="6" t="s">
        <v>1303</v>
      </c>
      <c r="C16" s="17">
        <v>24000</v>
      </c>
      <c r="D16" s="18">
        <v>12</v>
      </c>
      <c r="E16" s="6" t="s">
        <v>93</v>
      </c>
      <c r="F16" s="6"/>
      <c r="G16" s="6" t="s">
        <v>92</v>
      </c>
      <c r="J16" s="7">
        <v>648.9</v>
      </c>
      <c r="K16" s="8">
        <f t="shared" si="0"/>
        <v>8.3766970589260435E-3</v>
      </c>
      <c r="L16" s="8">
        <f>J16/'סכום נכסי הקרן'!$C$42</f>
        <v>3.5810661665605268E-4</v>
      </c>
    </row>
    <row r="17" spans="2:12">
      <c r="B17" s="6" t="s">
        <v>1303</v>
      </c>
      <c r="C17" s="17">
        <v>51123</v>
      </c>
      <c r="D17" s="18">
        <v>12</v>
      </c>
      <c r="E17" s="6" t="s">
        <v>93</v>
      </c>
      <c r="F17" s="6"/>
      <c r="G17" s="6" t="s">
        <v>92</v>
      </c>
      <c r="J17" s="7">
        <v>604.45000000000005</v>
      </c>
      <c r="K17" s="8">
        <f t="shared" si="0"/>
        <v>7.8028887922142812E-3</v>
      </c>
      <c r="L17" s="8">
        <f>J17/'סכום נכסי הקרן'!$C$42</f>
        <v>3.3357612026159818E-4</v>
      </c>
    </row>
    <row r="18" spans="2:12">
      <c r="B18" s="6" t="s">
        <v>1304</v>
      </c>
      <c r="C18" s="17">
        <v>390564</v>
      </c>
      <c r="D18" s="18">
        <v>14</v>
      </c>
      <c r="E18" s="6" t="s">
        <v>94</v>
      </c>
      <c r="F18" s="6"/>
      <c r="G18" s="6" t="s">
        <v>92</v>
      </c>
      <c r="J18" s="7">
        <v>3.73</v>
      </c>
      <c r="K18" s="8">
        <f t="shared" si="0"/>
        <v>4.8150839928793561E-5</v>
      </c>
      <c r="L18" s="8">
        <f>J18/'סכום נכסי הקרן'!$C$42</f>
        <v>2.0584646018293673E-6</v>
      </c>
    </row>
    <row r="19" spans="2:12">
      <c r="B19" s="13" t="s">
        <v>95</v>
      </c>
      <c r="C19" s="14"/>
      <c r="D19" s="13"/>
      <c r="E19" s="13"/>
      <c r="F19" s="13"/>
      <c r="G19" s="13"/>
      <c r="J19" s="15">
        <v>9750.68</v>
      </c>
      <c r="K19" s="16">
        <f t="shared" si="0"/>
        <v>0.12587223374715517</v>
      </c>
      <c r="L19" s="16">
        <f>J19/'סכום נכסי הקרן'!$C$42</f>
        <v>5.3810803280872864E-3</v>
      </c>
    </row>
    <row r="20" spans="2:12">
      <c r="B20" s="6" t="s">
        <v>1305</v>
      </c>
      <c r="C20" s="17">
        <v>1000280</v>
      </c>
      <c r="D20" s="18">
        <v>12</v>
      </c>
      <c r="E20" s="6" t="s">
        <v>93</v>
      </c>
      <c r="F20" s="6"/>
      <c r="G20" s="6" t="s">
        <v>43</v>
      </c>
      <c r="J20" s="7">
        <v>9563.25</v>
      </c>
      <c r="K20" s="8">
        <f t="shared" si="0"/>
        <v>0.12345268631341422</v>
      </c>
      <c r="L20" s="8">
        <f>J20/'סכום נכסי הקרן'!$C$42</f>
        <v>5.2776438615133245E-3</v>
      </c>
    </row>
    <row r="21" spans="2:12">
      <c r="B21" s="6" t="s">
        <v>1306</v>
      </c>
      <c r="C21" s="17">
        <v>1003102</v>
      </c>
      <c r="D21" s="18">
        <v>12</v>
      </c>
      <c r="E21" s="6" t="s">
        <v>93</v>
      </c>
      <c r="F21" s="6"/>
      <c r="G21" s="6" t="s">
        <v>68</v>
      </c>
      <c r="J21" s="7">
        <v>6.15</v>
      </c>
      <c r="K21" s="8">
        <f t="shared" si="0"/>
        <v>7.939079505685802E-5</v>
      </c>
      <c r="L21" s="8">
        <f>J21/'סכום נכסי הקרן'!$C$42</f>
        <v>3.3939831906838099E-6</v>
      </c>
    </row>
    <row r="22" spans="2:12">
      <c r="B22" s="6" t="s">
        <v>1308</v>
      </c>
      <c r="C22" s="17">
        <v>1000298</v>
      </c>
      <c r="D22" s="18">
        <v>12</v>
      </c>
      <c r="E22" s="6" t="s">
        <v>93</v>
      </c>
      <c r="F22" s="6"/>
      <c r="G22" s="6" t="s">
        <v>48</v>
      </c>
      <c r="J22" s="7">
        <v>117.37</v>
      </c>
      <c r="K22" s="8">
        <f t="shared" si="0"/>
        <v>1.5151378237111262E-3</v>
      </c>
      <c r="L22" s="8">
        <f>J22/'סכום נכסי הקרן'!$C$42</f>
        <v>6.4772651559440444E-5</v>
      </c>
    </row>
    <row r="23" spans="2:12">
      <c r="B23" s="6" t="s">
        <v>1307</v>
      </c>
      <c r="C23" s="17">
        <v>1000306</v>
      </c>
      <c r="D23" s="18">
        <v>12</v>
      </c>
      <c r="E23" s="6" t="s">
        <v>93</v>
      </c>
      <c r="F23" s="6"/>
      <c r="G23" s="6" t="s">
        <v>45</v>
      </c>
      <c r="J23" s="7">
        <v>55.97</v>
      </c>
      <c r="K23" s="8">
        <f t="shared" si="0"/>
        <v>7.2252078037924282E-4</v>
      </c>
      <c r="L23" s="8">
        <f>J23/'סכום נכסי הקרן'!$C$42</f>
        <v>3.0888006371150054E-5</v>
      </c>
    </row>
    <row r="24" spans="2:12">
      <c r="B24" s="6" t="s">
        <v>1309</v>
      </c>
      <c r="C24" s="17">
        <v>1000603</v>
      </c>
      <c r="D24" s="18">
        <v>12</v>
      </c>
      <c r="E24" s="6" t="s">
        <v>93</v>
      </c>
      <c r="F24" s="6"/>
      <c r="G24" s="6" t="s">
        <v>46</v>
      </c>
      <c r="J24" s="7">
        <v>7.94</v>
      </c>
      <c r="K24" s="8">
        <f t="shared" si="0"/>
        <v>1.0249803459373214E-4</v>
      </c>
      <c r="L24" s="8">
        <f>J24/'סכום נכסי הקרן'!$C$42</f>
        <v>4.3818254526877159E-6</v>
      </c>
    </row>
    <row r="25" spans="2:12">
      <c r="B25" s="13" t="s">
        <v>97</v>
      </c>
      <c r="C25" s="14"/>
      <c r="D25" s="13"/>
      <c r="E25" s="13"/>
      <c r="F25" s="13"/>
      <c r="G25" s="13"/>
      <c r="J25" s="15">
        <v>59929.53</v>
      </c>
      <c r="K25" s="16">
        <f t="shared" si="0"/>
        <v>0.77363463968842672</v>
      </c>
      <c r="L25" s="16">
        <f>J25/'סכום נכסי הקרן'!$C$42</f>
        <v>3.3073141048061964E-2</v>
      </c>
    </row>
    <row r="26" spans="2:12">
      <c r="B26" s="6" t="s">
        <v>1310</v>
      </c>
      <c r="C26" s="17">
        <v>10090</v>
      </c>
      <c r="D26" s="18">
        <v>12</v>
      </c>
      <c r="E26" s="6" t="s">
        <v>93</v>
      </c>
      <c r="F26" s="6"/>
      <c r="G26" s="6" t="s">
        <v>92</v>
      </c>
      <c r="J26" s="7">
        <v>59929.53</v>
      </c>
      <c r="K26" s="8">
        <f t="shared" si="0"/>
        <v>0.77363463968842672</v>
      </c>
      <c r="L26" s="8">
        <f>J26/'סכום נכסי הקרן'!$C$42</f>
        <v>3.3073141048061964E-2</v>
      </c>
    </row>
    <row r="27" spans="2:12">
      <c r="B27" s="13" t="s">
        <v>98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99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13" t="s">
        <v>100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101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3" t="s">
        <v>102</v>
      </c>
      <c r="C31" s="12"/>
      <c r="D31" s="3"/>
      <c r="E31" s="3"/>
      <c r="F31" s="3"/>
      <c r="G31" s="3"/>
      <c r="J31" s="9">
        <v>0</v>
      </c>
      <c r="K31" s="10">
        <f t="shared" si="0"/>
        <v>0</v>
      </c>
      <c r="L31" s="10">
        <f>J31/'סכום נכסי הקרן'!$C$42</f>
        <v>0</v>
      </c>
    </row>
    <row r="32" spans="2:12">
      <c r="B32" s="13" t="s">
        <v>95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101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6" spans="2:12">
      <c r="B36" s="6" t="s">
        <v>103</v>
      </c>
      <c r="C36" s="17"/>
      <c r="D36" s="6"/>
      <c r="E36" s="6"/>
      <c r="F36" s="6"/>
      <c r="G36" s="6"/>
    </row>
    <row r="40" spans="2:12">
      <c r="B40" s="5" t="s">
        <v>74</v>
      </c>
    </row>
    <row r="43" spans="2:12">
      <c r="B43" s="6" t="s">
        <v>1302</v>
      </c>
      <c r="C43" s="17">
        <v>4</v>
      </c>
      <c r="D43" s="6"/>
      <c r="E43" s="6"/>
      <c r="F43" s="6"/>
      <c r="G43" s="6" t="s">
        <v>92</v>
      </c>
      <c r="J43" s="7">
        <v>3</v>
      </c>
      <c r="K43" s="8">
        <v>0</v>
      </c>
      <c r="L43" s="8">
        <v>0</v>
      </c>
    </row>
    <row r="44" spans="2:12">
      <c r="B44" s="6" t="s">
        <v>1303</v>
      </c>
      <c r="C44" s="17">
        <v>51115</v>
      </c>
      <c r="D44" s="18">
        <v>12</v>
      </c>
      <c r="E44" s="6" t="s">
        <v>93</v>
      </c>
      <c r="F44" s="6"/>
      <c r="G44" s="6" t="s">
        <v>92</v>
      </c>
      <c r="J44" s="7">
        <v>5375.54</v>
      </c>
      <c r="K44" s="8">
        <v>7.2800000000000004E-2</v>
      </c>
      <c r="L44" s="8">
        <v>3.2000000000000002E-3</v>
      </c>
    </row>
    <row r="45" spans="2:12">
      <c r="B45" s="6" t="s">
        <v>1304</v>
      </c>
      <c r="C45" s="17">
        <v>389071</v>
      </c>
      <c r="D45" s="18">
        <v>14</v>
      </c>
      <c r="E45" s="6" t="s">
        <v>94</v>
      </c>
      <c r="F45" s="6"/>
      <c r="G45" s="6" t="s">
        <v>92</v>
      </c>
      <c r="J45" s="7">
        <v>1149.06</v>
      </c>
      <c r="K45" s="8">
        <v>7.6E-3</v>
      </c>
      <c r="L45" s="8">
        <v>2.9999999999999997E-4</v>
      </c>
    </row>
    <row r="46" spans="2:12">
      <c r="B46" s="6" t="s">
        <v>1303</v>
      </c>
      <c r="C46" s="17">
        <v>24000</v>
      </c>
      <c r="D46" s="18">
        <v>12</v>
      </c>
      <c r="E46" s="6" t="s">
        <v>93</v>
      </c>
      <c r="F46" s="6"/>
      <c r="G46" s="6" t="s">
        <v>92</v>
      </c>
      <c r="J46" s="7">
        <v>648.9</v>
      </c>
      <c r="K46" s="8">
        <v>0.2303</v>
      </c>
      <c r="L46" s="8">
        <v>4.4999999999999997E-3</v>
      </c>
    </row>
    <row r="47" spans="2:12">
      <c r="B47" s="6" t="s">
        <v>1303</v>
      </c>
      <c r="C47" s="17">
        <v>51123</v>
      </c>
      <c r="D47" s="18">
        <v>12</v>
      </c>
      <c r="E47" s="6" t="s">
        <v>93</v>
      </c>
      <c r="F47" s="6"/>
      <c r="G47" s="6" t="s">
        <v>92</v>
      </c>
      <c r="J47" s="7">
        <v>604.45000000000005</v>
      </c>
      <c r="K47" s="8">
        <v>0.70669999999999999</v>
      </c>
      <c r="L47" s="8">
        <v>6.7799999999999999E-2</v>
      </c>
    </row>
    <row r="48" spans="2:12">
      <c r="B48" s="6" t="s">
        <v>1304</v>
      </c>
      <c r="C48" s="17">
        <v>390564</v>
      </c>
      <c r="D48" s="18">
        <v>14</v>
      </c>
      <c r="E48" s="6" t="s">
        <v>94</v>
      </c>
      <c r="F48" s="6"/>
      <c r="G48" s="6" t="s">
        <v>92</v>
      </c>
      <c r="J48" s="7">
        <v>3.73</v>
      </c>
      <c r="K48" s="8">
        <v>4.4000000000000003E-3</v>
      </c>
      <c r="L48" s="8">
        <v>4.0000000000000002E-4</v>
      </c>
    </row>
    <row r="49" spans="3:3">
      <c r="C49" s="17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5"/>
  <sheetViews>
    <sheetView rightToLeft="1" workbookViewId="0">
      <selection activeCell="J15" sqref="J15:J51"/>
    </sheetView>
  </sheetViews>
  <sheetFormatPr defaultColWidth="9.109375" defaultRowHeight="13.2"/>
  <cols>
    <col min="2" max="2" width="44.6640625" customWidth="1"/>
    <col min="3" max="3" width="15.6640625" customWidth="1"/>
    <col min="4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5.6640625" customWidth="1"/>
    <col min="10" max="10" width="14.6640625" customWidth="1"/>
    <col min="11" max="11" width="16.6640625" customWidth="1"/>
    <col min="12" max="12" width="17.6640625" customWidth="1"/>
    <col min="13" max="13" width="9.6640625" customWidth="1"/>
    <col min="14" max="14" width="21.6640625" customWidth="1"/>
    <col min="15" max="15" width="13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</row>
    <row r="6" spans="2:18" ht="15.6">
      <c r="B6" s="2" t="s">
        <v>104</v>
      </c>
    </row>
    <row r="7" spans="2:18" ht="15.6">
      <c r="B7" s="2" t="s">
        <v>105</v>
      </c>
    </row>
    <row r="8" spans="2:18">
      <c r="B8" s="3" t="s">
        <v>76</v>
      </c>
      <c r="C8" s="3" t="s">
        <v>77</v>
      </c>
      <c r="D8" s="3" t="s">
        <v>106</v>
      </c>
      <c r="E8" s="3" t="s">
        <v>79</v>
      </c>
      <c r="F8" s="3" t="s">
        <v>80</v>
      </c>
      <c r="G8" s="3" t="s">
        <v>107</v>
      </c>
      <c r="H8" s="3" t="s">
        <v>108</v>
      </c>
      <c r="I8" s="3" t="s">
        <v>81</v>
      </c>
      <c r="J8" s="3" t="s">
        <v>82</v>
      </c>
      <c r="K8" s="3" t="s">
        <v>83</v>
      </c>
      <c r="L8" s="3" t="s">
        <v>109</v>
      </c>
      <c r="M8" s="3" t="s">
        <v>42</v>
      </c>
      <c r="N8" s="3" t="s">
        <v>110</v>
      </c>
      <c r="O8" s="3" t="s">
        <v>84</v>
      </c>
      <c r="P8" s="3" t="s">
        <v>111</v>
      </c>
      <c r="Q8" s="3" t="s">
        <v>112</v>
      </c>
      <c r="R8" s="3" t="s">
        <v>113</v>
      </c>
    </row>
    <row r="9" spans="2:18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87</v>
      </c>
      <c r="K9" s="4" t="s">
        <v>87</v>
      </c>
      <c r="L9" s="4" t="s">
        <v>116</v>
      </c>
      <c r="M9" s="4" t="s">
        <v>117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118</v>
      </c>
      <c r="C11" s="12"/>
      <c r="D11" s="19"/>
      <c r="E11" s="3"/>
      <c r="F11" s="3"/>
      <c r="G11" s="3"/>
      <c r="H11" s="21">
        <v>4.95</v>
      </c>
      <c r="I11" s="3"/>
      <c r="K11" s="10">
        <v>-4.0000000000000002E-4</v>
      </c>
      <c r="L11" s="9">
        <v>381845541.31999999</v>
      </c>
      <c r="O11" s="9">
        <v>479465.14</v>
      </c>
      <c r="Q11" s="10">
        <v>1</v>
      </c>
      <c r="R11" s="10">
        <v>0.2646</v>
      </c>
    </row>
    <row r="12" spans="2:18">
      <c r="B12" s="3" t="s">
        <v>90</v>
      </c>
      <c r="C12" s="12"/>
      <c r="D12" s="19"/>
      <c r="E12" s="3"/>
      <c r="F12" s="3"/>
      <c r="G12" s="3"/>
      <c r="H12" s="21">
        <v>4.9800000000000004</v>
      </c>
      <c r="I12" s="3"/>
      <c r="K12" s="10">
        <v>-4.0000000000000002E-4</v>
      </c>
      <c r="L12" s="9">
        <v>380708541.31999999</v>
      </c>
      <c r="O12" s="9">
        <v>475602.2</v>
      </c>
      <c r="Q12" s="10">
        <v>0.9919</v>
      </c>
      <c r="R12" s="10">
        <v>0.26250000000000001</v>
      </c>
    </row>
    <row r="13" spans="2:18">
      <c r="B13" s="13" t="s">
        <v>119</v>
      </c>
      <c r="C13" s="14"/>
      <c r="D13" s="20"/>
      <c r="E13" s="13"/>
      <c r="F13" s="13"/>
      <c r="G13" s="13"/>
      <c r="H13" s="22">
        <v>3.79</v>
      </c>
      <c r="I13" s="13"/>
      <c r="K13" s="16">
        <v>-7.0000000000000001E-3</v>
      </c>
      <c r="L13" s="15">
        <v>171106767.31999999</v>
      </c>
      <c r="O13" s="15">
        <v>215784</v>
      </c>
      <c r="Q13" s="16">
        <v>0.4501</v>
      </c>
      <c r="R13" s="16">
        <v>0.1191</v>
      </c>
    </row>
    <row r="14" spans="2:18">
      <c r="B14" s="13" t="s">
        <v>120</v>
      </c>
      <c r="C14" s="14"/>
      <c r="D14" s="20"/>
      <c r="E14" s="13"/>
      <c r="F14" s="13"/>
      <c r="G14" s="13"/>
      <c r="H14" s="22">
        <v>3.79</v>
      </c>
      <c r="I14" s="13"/>
      <c r="K14" s="16">
        <v>-7.0000000000000001E-3</v>
      </c>
      <c r="L14" s="15">
        <v>171106767.31999999</v>
      </c>
      <c r="O14" s="15">
        <v>215784</v>
      </c>
      <c r="Q14" s="16">
        <v>0.4501</v>
      </c>
      <c r="R14" s="16">
        <v>0.1191</v>
      </c>
    </row>
    <row r="15" spans="2:18">
      <c r="B15" s="6" t="s">
        <v>121</v>
      </c>
      <c r="C15" s="17">
        <v>9590332</v>
      </c>
      <c r="D15" s="18" t="s">
        <v>122</v>
      </c>
      <c r="E15" s="6"/>
      <c r="F15" s="6"/>
      <c r="G15" s="6"/>
      <c r="H15" s="23">
        <v>0.57999999999999996</v>
      </c>
      <c r="I15" s="6" t="s">
        <v>92</v>
      </c>
      <c r="J15" s="8">
        <v>0.04</v>
      </c>
      <c r="K15" s="8">
        <v>-3.0999999999999999E-3</v>
      </c>
      <c r="L15" s="7">
        <v>29481435</v>
      </c>
      <c r="M15" s="7">
        <v>136</v>
      </c>
      <c r="N15" s="7">
        <v>0</v>
      </c>
      <c r="O15" s="7">
        <v>40094.75</v>
      </c>
      <c r="P15" s="8">
        <v>1.9E-3</v>
      </c>
      <c r="Q15" s="8">
        <v>8.3599999999999994E-2</v>
      </c>
      <c r="R15" s="8">
        <v>2.2100000000000002E-2</v>
      </c>
    </row>
    <row r="16" spans="2:18">
      <c r="B16" s="6" t="s">
        <v>123</v>
      </c>
      <c r="C16" s="17">
        <v>9590431</v>
      </c>
      <c r="D16" s="18" t="s">
        <v>122</v>
      </c>
      <c r="E16" s="6"/>
      <c r="F16" s="6"/>
      <c r="G16" s="6"/>
      <c r="H16" s="23">
        <v>3.38</v>
      </c>
      <c r="I16" s="6" t="s">
        <v>92</v>
      </c>
      <c r="J16" s="8">
        <v>0.04</v>
      </c>
      <c r="K16" s="8">
        <v>-8.8999999999999999E-3</v>
      </c>
      <c r="L16" s="7">
        <v>36782221</v>
      </c>
      <c r="M16" s="7">
        <v>147.74</v>
      </c>
      <c r="N16" s="7">
        <v>0</v>
      </c>
      <c r="O16" s="7">
        <v>54342.05</v>
      </c>
      <c r="P16" s="8">
        <v>2.8999999999999998E-3</v>
      </c>
      <c r="Q16" s="8">
        <v>0.1133</v>
      </c>
      <c r="R16" s="8">
        <v>0.03</v>
      </c>
    </row>
    <row r="17" spans="2:18">
      <c r="B17" s="6" t="s">
        <v>124</v>
      </c>
      <c r="C17" s="17">
        <v>1140847</v>
      </c>
      <c r="D17" s="18" t="s">
        <v>122</v>
      </c>
      <c r="E17" s="6"/>
      <c r="F17" s="6"/>
      <c r="G17" s="6"/>
      <c r="H17" s="23">
        <v>6.27</v>
      </c>
      <c r="I17" s="6" t="s">
        <v>92</v>
      </c>
      <c r="J17" s="8">
        <v>7.4999999999999997E-3</v>
      </c>
      <c r="K17" s="8">
        <v>-8.6999999999999994E-3</v>
      </c>
      <c r="L17" s="7">
        <v>4672667</v>
      </c>
      <c r="M17" s="7">
        <v>112.38</v>
      </c>
      <c r="N17" s="7">
        <v>0</v>
      </c>
      <c r="O17" s="7">
        <v>5251.14</v>
      </c>
      <c r="P17" s="8">
        <v>2.0000000000000001E-4</v>
      </c>
      <c r="Q17" s="8">
        <v>1.0999999999999999E-2</v>
      </c>
      <c r="R17" s="8">
        <v>2.8999999999999998E-3</v>
      </c>
    </row>
    <row r="18" spans="2:18">
      <c r="B18" s="6" t="s">
        <v>125</v>
      </c>
      <c r="C18" s="17">
        <v>1134865</v>
      </c>
      <c r="D18" s="18" t="s">
        <v>122</v>
      </c>
      <c r="E18" s="6"/>
      <c r="F18" s="6"/>
      <c r="G18" s="6"/>
      <c r="H18" s="23">
        <v>21.95</v>
      </c>
      <c r="I18" s="6" t="s">
        <v>92</v>
      </c>
      <c r="J18" s="8">
        <v>0.01</v>
      </c>
      <c r="K18" s="8">
        <v>1.8E-3</v>
      </c>
      <c r="L18" s="7">
        <v>1618646</v>
      </c>
      <c r="M18" s="7">
        <v>121.2</v>
      </c>
      <c r="N18" s="7">
        <v>0</v>
      </c>
      <c r="O18" s="7">
        <v>1961.8</v>
      </c>
      <c r="P18" s="8">
        <v>1E-4</v>
      </c>
      <c r="Q18" s="8">
        <v>4.1000000000000003E-3</v>
      </c>
      <c r="R18" s="8">
        <v>1.1000000000000001E-3</v>
      </c>
    </row>
    <row r="19" spans="2:18">
      <c r="B19" s="6" t="s">
        <v>126</v>
      </c>
      <c r="C19" s="17">
        <v>1120583</v>
      </c>
      <c r="D19" s="18" t="s">
        <v>122</v>
      </c>
      <c r="E19" s="6"/>
      <c r="F19" s="6"/>
      <c r="G19" s="6"/>
      <c r="H19" s="23">
        <v>17.010000000000002</v>
      </c>
      <c r="I19" s="6" t="s">
        <v>92</v>
      </c>
      <c r="J19" s="8">
        <v>2.7650999999999998E-2</v>
      </c>
      <c r="K19" s="8">
        <v>-5.0000000000000001E-4</v>
      </c>
      <c r="L19" s="7">
        <v>1466011</v>
      </c>
      <c r="M19" s="7">
        <v>170.79</v>
      </c>
      <c r="N19" s="7">
        <v>0</v>
      </c>
      <c r="O19" s="7">
        <v>2503.8000000000002</v>
      </c>
      <c r="P19" s="8">
        <v>1E-4</v>
      </c>
      <c r="Q19" s="8">
        <v>5.1999999999999998E-3</v>
      </c>
      <c r="R19" s="8">
        <v>1.4E-3</v>
      </c>
    </row>
    <row r="20" spans="2:18">
      <c r="B20" s="6" t="s">
        <v>127</v>
      </c>
      <c r="C20" s="17">
        <v>1157023</v>
      </c>
      <c r="D20" s="18" t="s">
        <v>122</v>
      </c>
      <c r="E20" s="6"/>
      <c r="F20" s="6"/>
      <c r="G20" s="6"/>
      <c r="H20" s="23">
        <v>8.25</v>
      </c>
      <c r="I20" s="6" t="s">
        <v>92</v>
      </c>
      <c r="J20" s="8">
        <v>5.0000000000000001E-3</v>
      </c>
      <c r="K20" s="8">
        <v>-7.4000000000000003E-3</v>
      </c>
      <c r="L20" s="7">
        <v>3100000</v>
      </c>
      <c r="M20" s="7">
        <v>111.21</v>
      </c>
      <c r="N20" s="7">
        <v>0</v>
      </c>
      <c r="O20" s="7">
        <v>3447.51</v>
      </c>
      <c r="P20" s="8">
        <v>2.0000000000000001E-4</v>
      </c>
      <c r="Q20" s="8">
        <v>7.1999999999999998E-3</v>
      </c>
      <c r="R20" s="8">
        <v>1.9E-3</v>
      </c>
    </row>
    <row r="21" spans="2:18">
      <c r="B21" s="6" t="s">
        <v>128</v>
      </c>
      <c r="C21" s="17">
        <v>1169564</v>
      </c>
      <c r="D21" s="18" t="s">
        <v>122</v>
      </c>
      <c r="E21" s="6"/>
      <c r="F21" s="6"/>
      <c r="G21" s="6"/>
      <c r="H21" s="23">
        <v>5.57</v>
      </c>
      <c r="I21" s="6" t="s">
        <v>92</v>
      </c>
      <c r="J21" s="8">
        <v>1E-3</v>
      </c>
      <c r="K21" s="8">
        <v>-9.4000000000000004E-3</v>
      </c>
      <c r="L21" s="7">
        <v>1173169</v>
      </c>
      <c r="M21" s="7">
        <v>106.09</v>
      </c>
      <c r="N21" s="7">
        <v>0</v>
      </c>
      <c r="O21" s="7">
        <v>1244.6099999999999</v>
      </c>
      <c r="P21" s="8">
        <v>5.0000000000000001E-4</v>
      </c>
      <c r="Q21" s="8">
        <v>2.5999999999999999E-3</v>
      </c>
      <c r="R21" s="8">
        <v>6.9999999999999999E-4</v>
      </c>
    </row>
    <row r="22" spans="2:18">
      <c r="B22" s="6" t="s">
        <v>129</v>
      </c>
      <c r="C22" s="17">
        <v>1097708</v>
      </c>
      <c r="D22" s="18" t="s">
        <v>122</v>
      </c>
      <c r="E22" s="6"/>
      <c r="F22" s="6"/>
      <c r="G22" s="6"/>
      <c r="H22" s="23">
        <v>12.55</v>
      </c>
      <c r="I22" s="6" t="s">
        <v>92</v>
      </c>
      <c r="J22" s="8">
        <v>0.04</v>
      </c>
      <c r="K22" s="8">
        <v>-2.7000000000000001E-3</v>
      </c>
      <c r="L22" s="7">
        <v>5712547</v>
      </c>
      <c r="M22" s="7">
        <v>201.91</v>
      </c>
      <c r="N22" s="7">
        <v>0</v>
      </c>
      <c r="O22" s="7">
        <v>11534.2</v>
      </c>
      <c r="P22" s="8">
        <v>2.9999999999999997E-4</v>
      </c>
      <c r="Q22" s="8">
        <v>2.41E-2</v>
      </c>
      <c r="R22" s="8">
        <v>6.4000000000000003E-3</v>
      </c>
    </row>
    <row r="23" spans="2:18">
      <c r="B23" s="6" t="s">
        <v>130</v>
      </c>
      <c r="C23" s="17">
        <v>1124056</v>
      </c>
      <c r="D23" s="18" t="s">
        <v>122</v>
      </c>
      <c r="E23" s="6"/>
      <c r="F23" s="6"/>
      <c r="G23" s="6"/>
      <c r="H23" s="23">
        <v>1.72</v>
      </c>
      <c r="I23" s="6" t="s">
        <v>92</v>
      </c>
      <c r="J23" s="8">
        <v>2.75E-2</v>
      </c>
      <c r="K23" s="8">
        <v>-7.1000000000000004E-3</v>
      </c>
      <c r="L23" s="7">
        <v>14815837.32</v>
      </c>
      <c r="M23" s="7">
        <v>110.72</v>
      </c>
      <c r="N23" s="7">
        <v>0</v>
      </c>
      <c r="O23" s="7">
        <v>16404.099999999999</v>
      </c>
      <c r="P23" s="8">
        <v>8.0000000000000004E-4</v>
      </c>
      <c r="Q23" s="8">
        <v>3.4200000000000001E-2</v>
      </c>
      <c r="R23" s="8">
        <v>9.1000000000000004E-3</v>
      </c>
    </row>
    <row r="24" spans="2:18">
      <c r="B24" s="6" t="s">
        <v>131</v>
      </c>
      <c r="C24" s="17">
        <v>1128081</v>
      </c>
      <c r="D24" s="18" t="s">
        <v>122</v>
      </c>
      <c r="E24" s="6"/>
      <c r="F24" s="6"/>
      <c r="G24" s="6"/>
      <c r="H24" s="23">
        <v>2.7</v>
      </c>
      <c r="I24" s="6" t="s">
        <v>92</v>
      </c>
      <c r="J24" s="8">
        <v>1.7500000000000002E-2</v>
      </c>
      <c r="K24" s="8">
        <v>-7.7999999999999996E-3</v>
      </c>
      <c r="L24" s="7">
        <v>41157010</v>
      </c>
      <c r="M24" s="7">
        <v>109.42</v>
      </c>
      <c r="N24" s="7">
        <v>0</v>
      </c>
      <c r="O24" s="7">
        <v>45034</v>
      </c>
      <c r="P24" s="8">
        <v>2.3E-3</v>
      </c>
      <c r="Q24" s="8">
        <v>9.3899999999999997E-2</v>
      </c>
      <c r="R24" s="8">
        <v>2.4899999999999999E-2</v>
      </c>
    </row>
    <row r="25" spans="2:18">
      <c r="B25" s="6" t="s">
        <v>132</v>
      </c>
      <c r="C25" s="17">
        <v>1135912</v>
      </c>
      <c r="D25" s="18" t="s">
        <v>122</v>
      </c>
      <c r="E25" s="6"/>
      <c r="F25" s="6"/>
      <c r="G25" s="6"/>
      <c r="H25" s="23">
        <v>4.76</v>
      </c>
      <c r="I25" s="6" t="s">
        <v>92</v>
      </c>
      <c r="J25" s="8">
        <v>7.4999999999999997E-3</v>
      </c>
      <c r="K25" s="8">
        <v>-9.4999999999999998E-3</v>
      </c>
      <c r="L25" s="7">
        <v>31127224</v>
      </c>
      <c r="M25" s="7">
        <v>109.12</v>
      </c>
      <c r="N25" s="7">
        <v>0</v>
      </c>
      <c r="O25" s="7">
        <v>33966.03</v>
      </c>
      <c r="P25" s="8">
        <v>1.4E-3</v>
      </c>
      <c r="Q25" s="8">
        <v>7.0800000000000002E-2</v>
      </c>
      <c r="R25" s="8">
        <v>1.8700000000000001E-2</v>
      </c>
    </row>
    <row r="26" spans="2:18">
      <c r="B26" s="13" t="s">
        <v>133</v>
      </c>
      <c r="C26" s="14"/>
      <c r="D26" s="20"/>
      <c r="E26" s="13"/>
      <c r="F26" s="13"/>
      <c r="G26" s="13"/>
      <c r="H26" s="22">
        <v>5.97</v>
      </c>
      <c r="I26" s="13"/>
      <c r="J26" s="25"/>
      <c r="K26" s="16">
        <v>5.1000000000000004E-3</v>
      </c>
      <c r="L26" s="15">
        <v>209601774</v>
      </c>
      <c r="O26" s="15">
        <v>259818.2</v>
      </c>
      <c r="Q26" s="16">
        <v>0.54190000000000005</v>
      </c>
      <c r="R26" s="16">
        <v>0.1434</v>
      </c>
    </row>
    <row r="27" spans="2:18">
      <c r="B27" s="13" t="s">
        <v>134</v>
      </c>
      <c r="C27" s="14"/>
      <c r="D27" s="20"/>
      <c r="E27" s="13"/>
      <c r="F27" s="13"/>
      <c r="G27" s="13"/>
      <c r="H27" s="22">
        <v>0</v>
      </c>
      <c r="I27" s="13"/>
      <c r="J27" s="25"/>
      <c r="L27" s="15">
        <v>0</v>
      </c>
      <c r="O27" s="15">
        <v>0</v>
      </c>
      <c r="Q27" s="16">
        <v>0</v>
      </c>
      <c r="R27" s="16">
        <v>0</v>
      </c>
    </row>
    <row r="28" spans="2:18">
      <c r="B28" s="13" t="s">
        <v>135</v>
      </c>
      <c r="C28" s="14"/>
      <c r="D28" s="20"/>
      <c r="E28" s="13"/>
      <c r="F28" s="13"/>
      <c r="G28" s="13"/>
      <c r="H28" s="22">
        <v>5.97</v>
      </c>
      <c r="I28" s="13"/>
      <c r="J28" s="25"/>
      <c r="K28" s="16">
        <v>5.1000000000000004E-3</v>
      </c>
      <c r="L28" s="15">
        <v>209601774</v>
      </c>
      <c r="O28" s="15">
        <v>259818.2</v>
      </c>
      <c r="Q28" s="16">
        <v>0.54190000000000005</v>
      </c>
      <c r="R28" s="16">
        <v>0.1434</v>
      </c>
    </row>
    <row r="29" spans="2:18">
      <c r="B29" s="6" t="s">
        <v>136</v>
      </c>
      <c r="C29" s="17">
        <v>1150879</v>
      </c>
      <c r="D29" s="18" t="s">
        <v>122</v>
      </c>
      <c r="E29" s="6"/>
      <c r="F29" s="6"/>
      <c r="G29" s="6"/>
      <c r="H29" s="23">
        <v>7.2</v>
      </c>
      <c r="I29" s="6" t="s">
        <v>92</v>
      </c>
      <c r="J29" s="8">
        <v>2.2499999999999999E-2</v>
      </c>
      <c r="K29" s="8">
        <v>5.7000000000000002E-3</v>
      </c>
      <c r="L29" s="7">
        <v>3658856</v>
      </c>
      <c r="M29" s="7">
        <v>113.26</v>
      </c>
      <c r="N29" s="7">
        <v>0</v>
      </c>
      <c r="O29" s="7">
        <v>4144.0200000000004</v>
      </c>
      <c r="P29" s="8">
        <v>2.0000000000000001E-4</v>
      </c>
      <c r="Q29" s="8">
        <v>8.6E-3</v>
      </c>
      <c r="R29" s="8">
        <v>2.3E-3</v>
      </c>
    </row>
    <row r="30" spans="2:18">
      <c r="B30" s="6" t="s">
        <v>137</v>
      </c>
      <c r="C30" s="17">
        <v>1141225</v>
      </c>
      <c r="D30" s="18" t="s">
        <v>122</v>
      </c>
      <c r="E30" s="6"/>
      <c r="F30" s="6"/>
      <c r="G30" s="6"/>
      <c r="H30" s="23">
        <v>1.9</v>
      </c>
      <c r="I30" s="6" t="s">
        <v>92</v>
      </c>
      <c r="J30" s="8">
        <v>1.2500000000000001E-2</v>
      </c>
      <c r="K30" s="8">
        <v>5.0000000000000001E-4</v>
      </c>
      <c r="L30" s="7">
        <v>7238465</v>
      </c>
      <c r="M30" s="7">
        <v>102.41</v>
      </c>
      <c r="N30" s="7">
        <v>0</v>
      </c>
      <c r="O30" s="7">
        <v>7412.91</v>
      </c>
      <c r="P30" s="8">
        <v>5.0000000000000001E-4</v>
      </c>
      <c r="Q30" s="8">
        <v>1.55E-2</v>
      </c>
      <c r="R30" s="8">
        <v>4.1000000000000003E-3</v>
      </c>
    </row>
    <row r="31" spans="2:18">
      <c r="B31" s="6" t="s">
        <v>138</v>
      </c>
      <c r="C31" s="17">
        <v>1155068</v>
      </c>
      <c r="D31" s="18" t="s">
        <v>122</v>
      </c>
      <c r="E31" s="6"/>
      <c r="F31" s="6"/>
      <c r="G31" s="6"/>
      <c r="H31" s="23">
        <v>2.87</v>
      </c>
      <c r="I31" s="6" t="s">
        <v>92</v>
      </c>
      <c r="J31" s="8">
        <v>1.4999999999999999E-2</v>
      </c>
      <c r="K31" s="8">
        <v>1.6999999999999999E-3</v>
      </c>
      <c r="L31" s="7">
        <v>3345892</v>
      </c>
      <c r="M31" s="7">
        <v>104</v>
      </c>
      <c r="N31" s="7">
        <v>0</v>
      </c>
      <c r="O31" s="7">
        <v>3479.73</v>
      </c>
      <c r="P31" s="8">
        <v>2.0000000000000001E-4</v>
      </c>
      <c r="Q31" s="8">
        <v>7.3000000000000001E-3</v>
      </c>
      <c r="R31" s="8">
        <v>1.9E-3</v>
      </c>
    </row>
    <row r="32" spans="2:18">
      <c r="B32" s="6" t="s">
        <v>139</v>
      </c>
      <c r="C32" s="17">
        <v>1160985</v>
      </c>
      <c r="D32" s="18" t="s">
        <v>122</v>
      </c>
      <c r="E32" s="6"/>
      <c r="F32" s="6"/>
      <c r="G32" s="6"/>
      <c r="H32" s="23">
        <v>8.82</v>
      </c>
      <c r="I32" s="6" t="s">
        <v>92</v>
      </c>
      <c r="J32" s="8">
        <v>0.01</v>
      </c>
      <c r="K32" s="8">
        <v>7.7000000000000002E-3</v>
      </c>
      <c r="L32" s="7">
        <v>5918582</v>
      </c>
      <c r="M32" s="7">
        <v>102.79</v>
      </c>
      <c r="N32" s="7">
        <v>0</v>
      </c>
      <c r="O32" s="7">
        <v>6083.71</v>
      </c>
      <c r="P32" s="8">
        <v>4.0000000000000002E-4</v>
      </c>
      <c r="Q32" s="8">
        <v>1.2699999999999999E-2</v>
      </c>
      <c r="R32" s="8">
        <v>3.3999999999999998E-3</v>
      </c>
    </row>
    <row r="33" spans="2:18">
      <c r="B33" s="6" t="s">
        <v>140</v>
      </c>
      <c r="C33" s="17">
        <v>1158104</v>
      </c>
      <c r="D33" s="18" t="s">
        <v>122</v>
      </c>
      <c r="E33" s="6"/>
      <c r="F33" s="6"/>
      <c r="G33" s="6"/>
      <c r="H33" s="23">
        <v>1.57</v>
      </c>
      <c r="I33" s="6" t="s">
        <v>92</v>
      </c>
      <c r="J33" s="8">
        <v>7.4999999999999997E-3</v>
      </c>
      <c r="K33" s="8">
        <v>4.0000000000000002E-4</v>
      </c>
      <c r="L33" s="7">
        <v>8592111</v>
      </c>
      <c r="M33" s="7">
        <v>101.44</v>
      </c>
      <c r="N33" s="7">
        <v>0</v>
      </c>
      <c r="O33" s="7">
        <v>8715.84</v>
      </c>
      <c r="P33" s="8">
        <v>5.9999999999999995E-4</v>
      </c>
      <c r="Q33" s="8">
        <v>1.8200000000000001E-2</v>
      </c>
      <c r="R33" s="8">
        <v>4.7999999999999996E-3</v>
      </c>
    </row>
    <row r="34" spans="2:18">
      <c r="B34" s="6" t="s">
        <v>141</v>
      </c>
      <c r="C34" s="17">
        <v>1123272</v>
      </c>
      <c r="D34" s="18" t="s">
        <v>122</v>
      </c>
      <c r="E34" s="6"/>
      <c r="F34" s="6"/>
      <c r="G34" s="6"/>
      <c r="H34" s="23">
        <v>1.04</v>
      </c>
      <c r="I34" s="6" t="s">
        <v>92</v>
      </c>
      <c r="J34" s="8">
        <v>5.5E-2</v>
      </c>
      <c r="K34" s="8">
        <v>4.0000000000000002E-4</v>
      </c>
      <c r="L34" s="7">
        <v>26187252</v>
      </c>
      <c r="M34" s="7">
        <v>110.97</v>
      </c>
      <c r="N34" s="7">
        <v>0</v>
      </c>
      <c r="O34" s="7">
        <v>29059.99</v>
      </c>
      <c r="P34" s="8">
        <v>1.5E-3</v>
      </c>
      <c r="Q34" s="8">
        <v>6.0600000000000001E-2</v>
      </c>
      <c r="R34" s="8">
        <v>1.6E-2</v>
      </c>
    </row>
    <row r="35" spans="2:18">
      <c r="B35" s="6" t="s">
        <v>142</v>
      </c>
      <c r="C35" s="17">
        <v>1125400</v>
      </c>
      <c r="D35" s="18" t="s">
        <v>122</v>
      </c>
      <c r="E35" s="6"/>
      <c r="F35" s="6"/>
      <c r="G35" s="6"/>
      <c r="H35" s="23">
        <v>14.56</v>
      </c>
      <c r="I35" s="6" t="s">
        <v>92</v>
      </c>
      <c r="J35" s="8">
        <v>5.5E-2</v>
      </c>
      <c r="K35" s="8">
        <v>1.52E-2</v>
      </c>
      <c r="L35" s="7">
        <v>23696619</v>
      </c>
      <c r="M35" s="7">
        <v>176.34</v>
      </c>
      <c r="N35" s="7">
        <v>0</v>
      </c>
      <c r="O35" s="7">
        <v>41786.620000000003</v>
      </c>
      <c r="P35" s="8">
        <v>1.1999999999999999E-3</v>
      </c>
      <c r="Q35" s="8">
        <v>8.72E-2</v>
      </c>
      <c r="R35" s="8">
        <v>2.3099999999999999E-2</v>
      </c>
    </row>
    <row r="36" spans="2:18">
      <c r="B36" s="6" t="s">
        <v>143</v>
      </c>
      <c r="C36" s="17">
        <v>1126747</v>
      </c>
      <c r="D36" s="18" t="s">
        <v>122</v>
      </c>
      <c r="E36" s="6"/>
      <c r="F36" s="6"/>
      <c r="G36" s="6"/>
      <c r="H36" s="23">
        <v>2.13</v>
      </c>
      <c r="I36" s="6" t="s">
        <v>92</v>
      </c>
      <c r="J36" s="8">
        <v>4.2500000000000003E-2</v>
      </c>
      <c r="K36" s="8">
        <v>1E-3</v>
      </c>
      <c r="L36" s="7">
        <v>27558534</v>
      </c>
      <c r="M36" s="7">
        <v>112.5</v>
      </c>
      <c r="N36" s="7">
        <v>0</v>
      </c>
      <c r="O36" s="7">
        <v>31003.35</v>
      </c>
      <c r="P36" s="8">
        <v>1.5E-3</v>
      </c>
      <c r="Q36" s="8">
        <v>6.4699999999999994E-2</v>
      </c>
      <c r="R36" s="8">
        <v>1.7100000000000001E-2</v>
      </c>
    </row>
    <row r="37" spans="2:18">
      <c r="B37" s="6" t="s">
        <v>144</v>
      </c>
      <c r="C37" s="17">
        <v>1130848</v>
      </c>
      <c r="D37" s="18" t="s">
        <v>122</v>
      </c>
      <c r="E37" s="6"/>
      <c r="F37" s="6"/>
      <c r="G37" s="6"/>
      <c r="H37" s="23">
        <v>3.05</v>
      </c>
      <c r="I37" s="6" t="s">
        <v>92</v>
      </c>
      <c r="J37" s="8">
        <v>3.7499999999999999E-2</v>
      </c>
      <c r="K37" s="8">
        <v>1.9E-3</v>
      </c>
      <c r="L37" s="7">
        <v>25359099</v>
      </c>
      <c r="M37" s="7">
        <v>114.35</v>
      </c>
      <c r="N37" s="7">
        <v>0</v>
      </c>
      <c r="O37" s="7">
        <v>28998.13</v>
      </c>
      <c r="P37" s="8">
        <v>1.1999999999999999E-3</v>
      </c>
      <c r="Q37" s="8">
        <v>6.0499999999999998E-2</v>
      </c>
      <c r="R37" s="8">
        <v>1.6E-2</v>
      </c>
    </row>
    <row r="38" spans="2:18">
      <c r="B38" s="6" t="s">
        <v>145</v>
      </c>
      <c r="C38" s="17">
        <v>1139344</v>
      </c>
      <c r="D38" s="18" t="s">
        <v>122</v>
      </c>
      <c r="E38" s="6"/>
      <c r="F38" s="6"/>
      <c r="G38" s="6"/>
      <c r="H38" s="23">
        <v>5.87</v>
      </c>
      <c r="I38" s="6" t="s">
        <v>92</v>
      </c>
      <c r="J38" s="8">
        <v>0.02</v>
      </c>
      <c r="K38" s="8">
        <v>4.1000000000000003E-3</v>
      </c>
      <c r="L38" s="7">
        <v>6762340</v>
      </c>
      <c r="M38" s="7">
        <v>111.32</v>
      </c>
      <c r="N38" s="7">
        <v>0</v>
      </c>
      <c r="O38" s="7">
        <v>7527.84</v>
      </c>
      <c r="P38" s="8">
        <v>4.0000000000000002E-4</v>
      </c>
      <c r="Q38" s="8">
        <v>1.5699999999999999E-2</v>
      </c>
      <c r="R38" s="8">
        <v>4.1999999999999997E-3</v>
      </c>
    </row>
    <row r="39" spans="2:18">
      <c r="B39" s="6" t="s">
        <v>146</v>
      </c>
      <c r="C39" s="17">
        <v>1140193</v>
      </c>
      <c r="D39" s="18" t="s">
        <v>122</v>
      </c>
      <c r="E39" s="6"/>
      <c r="F39" s="6"/>
      <c r="G39" s="6"/>
      <c r="H39" s="23">
        <v>18.29</v>
      </c>
      <c r="I39" s="6" t="s">
        <v>92</v>
      </c>
      <c r="J39" s="8">
        <v>3.7499999999999999E-2</v>
      </c>
      <c r="K39" s="8">
        <v>1.83E-2</v>
      </c>
      <c r="L39" s="7">
        <v>8434245</v>
      </c>
      <c r="M39" s="7">
        <v>142.52000000000001</v>
      </c>
      <c r="N39" s="7">
        <v>0</v>
      </c>
      <c r="O39" s="7">
        <v>12020.49</v>
      </c>
      <c r="P39" s="8">
        <v>4.0000000000000002E-4</v>
      </c>
      <c r="Q39" s="8">
        <v>2.5100000000000001E-2</v>
      </c>
      <c r="R39" s="8">
        <v>6.6E-3</v>
      </c>
    </row>
    <row r="40" spans="2:18">
      <c r="B40" s="6" t="s">
        <v>147</v>
      </c>
      <c r="C40" s="17">
        <v>1138130</v>
      </c>
      <c r="D40" s="18" t="s">
        <v>122</v>
      </c>
      <c r="E40" s="6"/>
      <c r="F40" s="6"/>
      <c r="G40" s="6"/>
      <c r="H40" s="23">
        <v>0.33</v>
      </c>
      <c r="I40" s="6" t="s">
        <v>92</v>
      </c>
      <c r="J40" s="8">
        <v>0.01</v>
      </c>
      <c r="K40" s="8">
        <v>-5.9999999999999995E-4</v>
      </c>
      <c r="L40" s="7">
        <v>5594414</v>
      </c>
      <c r="M40" s="7">
        <v>101.02</v>
      </c>
      <c r="N40" s="7">
        <v>0</v>
      </c>
      <c r="O40" s="7">
        <v>5651.48</v>
      </c>
      <c r="P40" s="8">
        <v>5.0000000000000001E-4</v>
      </c>
      <c r="Q40" s="8">
        <v>1.18E-2</v>
      </c>
      <c r="R40" s="8">
        <v>3.0999999999999999E-3</v>
      </c>
    </row>
    <row r="41" spans="2:18">
      <c r="B41" s="6" t="s">
        <v>148</v>
      </c>
      <c r="C41" s="17">
        <v>1135557</v>
      </c>
      <c r="D41" s="18" t="s">
        <v>122</v>
      </c>
      <c r="E41" s="6"/>
      <c r="F41" s="6"/>
      <c r="G41" s="6"/>
      <c r="H41" s="23">
        <v>4.5</v>
      </c>
      <c r="I41" s="6" t="s">
        <v>92</v>
      </c>
      <c r="J41" s="8">
        <v>1.7500000000000002E-2</v>
      </c>
      <c r="K41" s="8">
        <v>2.8999999999999998E-3</v>
      </c>
      <c r="L41" s="7">
        <v>12219364</v>
      </c>
      <c r="M41" s="7">
        <v>107.35</v>
      </c>
      <c r="N41" s="7">
        <v>0</v>
      </c>
      <c r="O41" s="7">
        <v>13117.49</v>
      </c>
      <c r="P41" s="8">
        <v>5.9999999999999995E-4</v>
      </c>
      <c r="Q41" s="8">
        <v>2.7400000000000001E-2</v>
      </c>
      <c r="R41" s="8">
        <v>7.1999999999999998E-3</v>
      </c>
    </row>
    <row r="42" spans="2:18">
      <c r="B42" s="6" t="s">
        <v>149</v>
      </c>
      <c r="C42" s="17">
        <v>1099456</v>
      </c>
      <c r="D42" s="18" t="s">
        <v>122</v>
      </c>
      <c r="E42" s="6"/>
      <c r="F42" s="6"/>
      <c r="G42" s="6"/>
      <c r="H42" s="23">
        <v>5.14</v>
      </c>
      <c r="I42" s="6" t="s">
        <v>92</v>
      </c>
      <c r="J42" s="8">
        <v>6.25E-2</v>
      </c>
      <c r="K42" s="8">
        <v>3.5000000000000001E-3</v>
      </c>
      <c r="L42" s="7">
        <v>45036001</v>
      </c>
      <c r="M42" s="7">
        <v>135.04</v>
      </c>
      <c r="N42" s="7">
        <v>0</v>
      </c>
      <c r="O42" s="7">
        <v>60816.62</v>
      </c>
      <c r="P42" s="8">
        <v>2.7000000000000001E-3</v>
      </c>
      <c r="Q42" s="8">
        <v>0.1268</v>
      </c>
      <c r="R42" s="8">
        <v>3.3599999999999998E-2</v>
      </c>
    </row>
    <row r="43" spans="2:18">
      <c r="B43" s="13" t="s">
        <v>150</v>
      </c>
      <c r="C43" s="14"/>
      <c r="D43" s="20"/>
      <c r="E43" s="13"/>
      <c r="F43" s="13"/>
      <c r="G43" s="13"/>
      <c r="H43" s="22">
        <v>0</v>
      </c>
      <c r="I43" s="13"/>
      <c r="J43" s="25"/>
      <c r="L43" s="15">
        <v>0</v>
      </c>
      <c r="O43" s="15">
        <v>0</v>
      </c>
      <c r="Q43" s="16">
        <v>0</v>
      </c>
      <c r="R43" s="16">
        <v>0</v>
      </c>
    </row>
    <row r="44" spans="2:18">
      <c r="B44" s="13" t="s">
        <v>151</v>
      </c>
      <c r="C44" s="14"/>
      <c r="D44" s="20"/>
      <c r="E44" s="13"/>
      <c r="F44" s="13"/>
      <c r="G44" s="13"/>
      <c r="H44" s="24"/>
      <c r="I44" s="13"/>
      <c r="J44" s="25"/>
      <c r="L44" s="15">
        <v>0</v>
      </c>
      <c r="O44" s="15">
        <v>0</v>
      </c>
      <c r="Q44" s="16">
        <v>0</v>
      </c>
      <c r="R44" s="16">
        <v>0</v>
      </c>
    </row>
    <row r="45" spans="2:18">
      <c r="B45" s="3" t="s">
        <v>102</v>
      </c>
      <c r="C45" s="12"/>
      <c r="D45" s="19"/>
      <c r="E45" s="3"/>
      <c r="F45" s="3"/>
      <c r="G45" s="3"/>
      <c r="H45" s="21">
        <v>1.47</v>
      </c>
      <c r="I45" s="3"/>
      <c r="J45" s="25"/>
      <c r="K45" s="10">
        <v>2.0999999999999999E-3</v>
      </c>
      <c r="L45" s="9">
        <v>1137000</v>
      </c>
      <c r="O45" s="9">
        <v>3862.94</v>
      </c>
      <c r="Q45" s="10">
        <v>8.0999999999999996E-3</v>
      </c>
      <c r="R45" s="10">
        <v>2.0999999999999999E-3</v>
      </c>
    </row>
    <row r="46" spans="2:18">
      <c r="B46" s="13" t="s">
        <v>152</v>
      </c>
      <c r="C46" s="14"/>
      <c r="D46" s="20"/>
      <c r="E46" s="13"/>
      <c r="F46" s="13"/>
      <c r="G46" s="13"/>
      <c r="H46" s="22">
        <v>1.47</v>
      </c>
      <c r="I46" s="13"/>
      <c r="J46" s="25"/>
      <c r="K46" s="16">
        <v>2.0999999999999999E-3</v>
      </c>
      <c r="L46" s="15">
        <v>1137000</v>
      </c>
      <c r="O46" s="15">
        <v>3862.94</v>
      </c>
      <c r="Q46" s="16">
        <v>8.0999999999999996E-3</v>
      </c>
      <c r="R46" s="16">
        <v>2.0999999999999999E-3</v>
      </c>
    </row>
    <row r="47" spans="2:18">
      <c r="B47" s="6" t="s">
        <v>153</v>
      </c>
      <c r="C47" s="17" t="s">
        <v>154</v>
      </c>
      <c r="D47" s="18" t="s">
        <v>96</v>
      </c>
      <c r="E47" s="6" t="s">
        <v>155</v>
      </c>
      <c r="F47" s="6" t="s">
        <v>156</v>
      </c>
      <c r="G47" s="6"/>
      <c r="H47" s="23">
        <v>1.47</v>
      </c>
      <c r="I47" s="6" t="s">
        <v>43</v>
      </c>
      <c r="J47" s="8">
        <v>0.04</v>
      </c>
      <c r="K47" s="8">
        <v>2.0999999999999999E-3</v>
      </c>
      <c r="L47" s="7">
        <v>1137000</v>
      </c>
      <c r="M47" s="7">
        <v>105.68</v>
      </c>
      <c r="N47" s="7">
        <v>0</v>
      </c>
      <c r="O47" s="7">
        <v>3862.94</v>
      </c>
      <c r="P47" s="8">
        <v>8.0000000000000004E-4</v>
      </c>
      <c r="Q47" s="8">
        <v>8.0999999999999996E-3</v>
      </c>
      <c r="R47" s="8">
        <v>2.0999999999999999E-3</v>
      </c>
    </row>
    <row r="48" spans="2:18">
      <c r="B48" s="13" t="s">
        <v>157</v>
      </c>
      <c r="C48" s="14"/>
      <c r="D48" s="20"/>
      <c r="E48" s="13"/>
      <c r="F48" s="13"/>
      <c r="G48" s="13"/>
      <c r="H48" s="22">
        <v>0</v>
      </c>
      <c r="I48" s="13"/>
      <c r="J48" s="25"/>
      <c r="L48" s="15">
        <v>0</v>
      </c>
      <c r="O48" s="15">
        <v>0</v>
      </c>
      <c r="Q48" s="16">
        <v>0</v>
      </c>
      <c r="R48" s="16">
        <v>0</v>
      </c>
    </row>
    <row r="49" spans="2:10">
      <c r="J49" s="25"/>
    </row>
    <row r="50" spans="2:10">
      <c r="J50" s="25"/>
    </row>
    <row r="51" spans="2:10">
      <c r="B51" s="6" t="s">
        <v>103</v>
      </c>
      <c r="C51" s="17"/>
      <c r="D51" s="18"/>
      <c r="E51" s="6"/>
      <c r="F51" s="6"/>
      <c r="G51" s="6"/>
      <c r="I51" s="6"/>
      <c r="J51" s="25"/>
    </row>
    <row r="55" spans="2:10">
      <c r="B55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</row>
    <row r="6" spans="2:21" ht="15.6">
      <c r="B6" s="2" t="s">
        <v>104</v>
      </c>
    </row>
    <row r="7" spans="2:21" ht="15.6">
      <c r="B7" s="2" t="s">
        <v>158</v>
      </c>
    </row>
    <row r="8" spans="2:21">
      <c r="B8" s="3" t="s">
        <v>76</v>
      </c>
      <c r="C8" s="3" t="s">
        <v>77</v>
      </c>
      <c r="D8" s="3" t="s">
        <v>106</v>
      </c>
      <c r="E8" s="3" t="s">
        <v>159</v>
      </c>
      <c r="F8" s="3" t="s">
        <v>78</v>
      </c>
      <c r="G8" s="3" t="s">
        <v>160</v>
      </c>
      <c r="H8" s="3" t="s">
        <v>79</v>
      </c>
      <c r="I8" s="3" t="s">
        <v>80</v>
      </c>
      <c r="J8" s="3" t="s">
        <v>107</v>
      </c>
      <c r="K8" s="3" t="s">
        <v>108</v>
      </c>
      <c r="L8" s="3" t="s">
        <v>81</v>
      </c>
      <c r="M8" s="3" t="s">
        <v>82</v>
      </c>
      <c r="N8" s="3" t="s">
        <v>83</v>
      </c>
      <c r="O8" s="3" t="s">
        <v>109</v>
      </c>
      <c r="P8" s="3" t="s">
        <v>42</v>
      </c>
      <c r="Q8" s="3" t="s">
        <v>110</v>
      </c>
      <c r="R8" s="3" t="s">
        <v>84</v>
      </c>
      <c r="S8" s="3" t="s">
        <v>111</v>
      </c>
      <c r="T8" s="3" t="s">
        <v>112</v>
      </c>
      <c r="U8" s="3" t="s">
        <v>113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/>
      <c r="M9" s="4" t="s">
        <v>87</v>
      </c>
      <c r="N9" s="4" t="s">
        <v>87</v>
      </c>
      <c r="O9" s="4" t="s">
        <v>116</v>
      </c>
      <c r="P9" s="4" t="s">
        <v>117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161</v>
      </c>
      <c r="C11" s="12"/>
      <c r="D11" s="19"/>
      <c r="E11" s="3"/>
      <c r="F11" s="3"/>
      <c r="G11" s="3"/>
      <c r="H11" s="3"/>
      <c r="I11" s="3"/>
      <c r="J11" s="3"/>
      <c r="K11" s="12">
        <v>0</v>
      </c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90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162</v>
      </c>
      <c r="C13" s="14"/>
      <c r="D13" s="20"/>
      <c r="E13" s="13"/>
      <c r="F13" s="13"/>
      <c r="G13" s="13"/>
      <c r="H13" s="13"/>
      <c r="I13" s="13"/>
      <c r="J13" s="13"/>
      <c r="K13" s="14">
        <v>0</v>
      </c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0"/>
      <c r="E14" s="13"/>
      <c r="F14" s="13"/>
      <c r="G14" s="13"/>
      <c r="H14" s="13"/>
      <c r="I14" s="13"/>
      <c r="J14" s="13"/>
      <c r="K14" s="14">
        <v>0</v>
      </c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163</v>
      </c>
      <c r="C15" s="14"/>
      <c r="D15" s="20"/>
      <c r="E15" s="13"/>
      <c r="F15" s="13"/>
      <c r="G15" s="13"/>
      <c r="H15" s="13"/>
      <c r="I15" s="13"/>
      <c r="J15" s="13"/>
      <c r="K15" s="14">
        <v>0</v>
      </c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164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165</v>
      </c>
      <c r="C17" s="14"/>
      <c r="D17" s="20"/>
      <c r="E17" s="13"/>
      <c r="F17" s="13"/>
      <c r="G17" s="13"/>
      <c r="H17" s="13"/>
      <c r="I17" s="13"/>
      <c r="J17" s="13"/>
      <c r="K17" s="14">
        <v>0</v>
      </c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166</v>
      </c>
      <c r="C18" s="14"/>
      <c r="D18" s="20"/>
      <c r="E18" s="13"/>
      <c r="F18" s="13"/>
      <c r="G18" s="13"/>
      <c r="H18" s="13"/>
      <c r="I18" s="13"/>
      <c r="J18" s="13"/>
      <c r="K18" s="14">
        <v>0</v>
      </c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41"/>
  <sheetViews>
    <sheetView rightToLeft="1" topLeftCell="C1" workbookViewId="0">
      <selection activeCell="K11" sqref="K11:K234"/>
    </sheetView>
  </sheetViews>
  <sheetFormatPr defaultColWidth="9.109375" defaultRowHeight="13.2"/>
  <cols>
    <col min="2" max="2" width="36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31.6640625" customWidth="1"/>
    <col min="8" max="8" width="10.6640625" customWidth="1"/>
    <col min="9" max="9" width="12.6640625" customWidth="1"/>
    <col min="10" max="10" width="14.6640625" customWidth="1"/>
    <col min="11" max="11" width="8.6640625" customWidth="1"/>
    <col min="12" max="12" width="15.6640625" customWidth="1"/>
    <col min="13" max="13" width="14.6640625" customWidth="1"/>
    <col min="14" max="14" width="16.6640625" customWidth="1"/>
    <col min="15" max="15" width="17.6640625" customWidth="1"/>
    <col min="16" max="16" width="9.6640625" customWidth="1"/>
    <col min="17" max="17" width="21.6640625" customWidth="1"/>
    <col min="18" max="18" width="13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</row>
    <row r="6" spans="2:21" ht="15.6">
      <c r="B6" s="2" t="s">
        <v>104</v>
      </c>
    </row>
    <row r="7" spans="2:21" ht="15.6">
      <c r="B7" s="2" t="s">
        <v>167</v>
      </c>
    </row>
    <row r="8" spans="2:21">
      <c r="B8" s="3" t="s">
        <v>76</v>
      </c>
      <c r="C8" s="3" t="s">
        <v>77</v>
      </c>
      <c r="D8" s="3" t="s">
        <v>106</v>
      </c>
      <c r="E8" s="3" t="s">
        <v>159</v>
      </c>
      <c r="F8" s="3" t="s">
        <v>78</v>
      </c>
      <c r="G8" s="3" t="s">
        <v>160</v>
      </c>
      <c r="H8" s="3" t="s">
        <v>79</v>
      </c>
      <c r="I8" s="3" t="s">
        <v>80</v>
      </c>
      <c r="J8" s="3" t="s">
        <v>107</v>
      </c>
      <c r="K8" s="3" t="s">
        <v>108</v>
      </c>
      <c r="L8" s="3" t="s">
        <v>81</v>
      </c>
      <c r="M8" s="3" t="s">
        <v>82</v>
      </c>
      <c r="N8" s="3" t="s">
        <v>83</v>
      </c>
      <c r="O8" s="3" t="s">
        <v>109</v>
      </c>
      <c r="P8" s="3" t="s">
        <v>42</v>
      </c>
      <c r="Q8" s="3" t="s">
        <v>110</v>
      </c>
      <c r="R8" s="3" t="s">
        <v>84</v>
      </c>
      <c r="S8" s="3" t="s">
        <v>111</v>
      </c>
      <c r="T8" s="3" t="s">
        <v>112</v>
      </c>
      <c r="U8" s="3" t="s">
        <v>113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/>
      <c r="M9" s="4" t="s">
        <v>87</v>
      </c>
      <c r="N9" s="4" t="s">
        <v>87</v>
      </c>
      <c r="O9" s="4" t="s">
        <v>116</v>
      </c>
      <c r="P9" s="4" t="s">
        <v>117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168</v>
      </c>
      <c r="C11" s="12"/>
      <c r="D11" s="19"/>
      <c r="E11" s="3"/>
      <c r="F11" s="3"/>
      <c r="G11" s="3"/>
      <c r="H11" s="3"/>
      <c r="I11" s="3"/>
      <c r="J11" s="3"/>
      <c r="K11" s="21">
        <v>3.95</v>
      </c>
      <c r="L11" s="3"/>
      <c r="N11" s="10">
        <v>1.9900000000000001E-2</v>
      </c>
      <c r="O11" s="9">
        <v>261745946.11000001</v>
      </c>
      <c r="R11" s="9">
        <v>285998.96000000002</v>
      </c>
      <c r="T11" s="10">
        <v>1</v>
      </c>
      <c r="U11" s="10">
        <v>0.1578</v>
      </c>
    </row>
    <row r="12" spans="2:21">
      <c r="B12" s="3" t="s">
        <v>90</v>
      </c>
      <c r="C12" s="12"/>
      <c r="D12" s="19"/>
      <c r="E12" s="3"/>
      <c r="F12" s="3"/>
      <c r="G12" s="3"/>
      <c r="H12" s="3"/>
      <c r="I12" s="3"/>
      <c r="J12" s="3"/>
      <c r="K12" s="21">
        <v>3.85</v>
      </c>
      <c r="L12" s="3"/>
      <c r="N12" s="10">
        <v>1.9599999999999999E-2</v>
      </c>
      <c r="O12" s="9">
        <v>259222946.11000001</v>
      </c>
      <c r="R12" s="9">
        <v>276397.02</v>
      </c>
      <c r="T12" s="10">
        <v>0.96640000000000004</v>
      </c>
      <c r="U12" s="10">
        <v>0.1525</v>
      </c>
    </row>
    <row r="13" spans="2:21">
      <c r="B13" s="13" t="s">
        <v>162</v>
      </c>
      <c r="C13" s="14"/>
      <c r="D13" s="20"/>
      <c r="E13" s="13"/>
      <c r="F13" s="13"/>
      <c r="G13" s="13"/>
      <c r="H13" s="13"/>
      <c r="I13" s="13"/>
      <c r="J13" s="13"/>
      <c r="K13" s="22">
        <v>4.17</v>
      </c>
      <c r="L13" s="13"/>
      <c r="N13" s="16">
        <v>6.8999999999999999E-3</v>
      </c>
      <c r="O13" s="15">
        <v>126152298.42</v>
      </c>
      <c r="R13" s="15">
        <v>140618.51</v>
      </c>
      <c r="T13" s="16">
        <v>0.49170000000000003</v>
      </c>
      <c r="U13" s="16">
        <v>7.7600000000000002E-2</v>
      </c>
    </row>
    <row r="14" spans="2:21">
      <c r="B14" s="6" t="s">
        <v>169</v>
      </c>
      <c r="C14" s="17">
        <v>6040372</v>
      </c>
      <c r="D14" s="18" t="s">
        <v>122</v>
      </c>
      <c r="E14" s="6"/>
      <c r="F14" s="18">
        <v>520018078</v>
      </c>
      <c r="G14" s="6" t="s">
        <v>170</v>
      </c>
      <c r="H14" s="6" t="s">
        <v>171</v>
      </c>
      <c r="I14" s="6" t="s">
        <v>172</v>
      </c>
      <c r="J14" s="6"/>
      <c r="K14" s="23">
        <v>4.43</v>
      </c>
      <c r="L14" s="6" t="s">
        <v>92</v>
      </c>
      <c r="M14" s="8">
        <v>8.3000000000000001E-3</v>
      </c>
      <c r="N14" s="8">
        <v>-5.3E-3</v>
      </c>
      <c r="O14" s="7">
        <v>503144</v>
      </c>
      <c r="P14" s="7">
        <v>106.62</v>
      </c>
      <c r="Q14" s="7">
        <v>0</v>
      </c>
      <c r="R14" s="7">
        <v>536.45000000000005</v>
      </c>
      <c r="S14" s="8">
        <v>4.0000000000000002E-4</v>
      </c>
      <c r="T14" s="8">
        <v>1.9E-3</v>
      </c>
      <c r="U14" s="8">
        <v>2.9999999999999997E-4</v>
      </c>
    </row>
    <row r="15" spans="2:21">
      <c r="B15" s="6" t="s">
        <v>173</v>
      </c>
      <c r="C15" s="17">
        <v>6040505</v>
      </c>
      <c r="D15" s="18" t="s">
        <v>122</v>
      </c>
      <c r="E15" s="6"/>
      <c r="F15" s="18">
        <v>520018078</v>
      </c>
      <c r="G15" s="6" t="s">
        <v>170</v>
      </c>
      <c r="H15" s="6" t="s">
        <v>174</v>
      </c>
      <c r="I15" s="6" t="s">
        <v>175</v>
      </c>
      <c r="J15" s="6"/>
      <c r="K15" s="23">
        <v>2.65</v>
      </c>
      <c r="L15" s="6" t="s">
        <v>92</v>
      </c>
      <c r="M15" s="8">
        <v>0.01</v>
      </c>
      <c r="N15" s="8">
        <v>-3.7000000000000002E-3</v>
      </c>
      <c r="O15" s="7">
        <v>1674991</v>
      </c>
      <c r="P15" s="7">
        <v>103.82</v>
      </c>
      <c r="Q15" s="7">
        <v>0</v>
      </c>
      <c r="R15" s="7">
        <v>1738.98</v>
      </c>
      <c r="S15" s="8">
        <v>6.9999999999999999E-4</v>
      </c>
      <c r="T15" s="8">
        <v>6.1000000000000004E-3</v>
      </c>
      <c r="U15" s="8">
        <v>1E-3</v>
      </c>
    </row>
    <row r="16" spans="2:21">
      <c r="B16" s="6" t="s">
        <v>176</v>
      </c>
      <c r="C16" s="17">
        <v>2310191</v>
      </c>
      <c r="D16" s="18" t="s">
        <v>122</v>
      </c>
      <c r="E16" s="6"/>
      <c r="F16" s="18">
        <v>520032046</v>
      </c>
      <c r="G16" s="6" t="s">
        <v>170</v>
      </c>
      <c r="H16" s="6" t="s">
        <v>171</v>
      </c>
      <c r="I16" s="6" t="s">
        <v>172</v>
      </c>
      <c r="J16" s="6"/>
      <c r="K16" s="23">
        <v>0.57999999999999996</v>
      </c>
      <c r="L16" s="6" t="s">
        <v>92</v>
      </c>
      <c r="M16" s="8">
        <v>0.04</v>
      </c>
      <c r="N16" s="8">
        <v>2.8999999999999998E-3</v>
      </c>
      <c r="O16" s="7">
        <v>624518</v>
      </c>
      <c r="P16" s="7">
        <v>105.39</v>
      </c>
      <c r="Q16" s="7">
        <v>0</v>
      </c>
      <c r="R16" s="7">
        <v>658.18</v>
      </c>
      <c r="S16" s="8">
        <v>2.9999999999999997E-4</v>
      </c>
      <c r="T16" s="8">
        <v>2.3E-3</v>
      </c>
      <c r="U16" s="8">
        <v>4.0000000000000002E-4</v>
      </c>
    </row>
    <row r="17" spans="2:21">
      <c r="B17" s="6" t="s">
        <v>177</v>
      </c>
      <c r="C17" s="17">
        <v>2310217</v>
      </c>
      <c r="D17" s="18" t="s">
        <v>122</v>
      </c>
      <c r="E17" s="6"/>
      <c r="F17" s="18">
        <v>520032046</v>
      </c>
      <c r="G17" s="6" t="s">
        <v>170</v>
      </c>
      <c r="H17" s="6" t="s">
        <v>171</v>
      </c>
      <c r="I17" s="6" t="s">
        <v>172</v>
      </c>
      <c r="J17" s="6"/>
      <c r="K17" s="23">
        <v>3.7</v>
      </c>
      <c r="L17" s="6" t="s">
        <v>92</v>
      </c>
      <c r="M17" s="8">
        <v>8.6E-3</v>
      </c>
      <c r="N17" s="8">
        <v>-3.5999999999999999E-3</v>
      </c>
      <c r="O17" s="7">
        <v>5742517</v>
      </c>
      <c r="P17" s="7">
        <v>105.87</v>
      </c>
      <c r="Q17" s="7">
        <v>0</v>
      </c>
      <c r="R17" s="7">
        <v>6079.6</v>
      </c>
      <c r="S17" s="8">
        <v>2.3E-3</v>
      </c>
      <c r="T17" s="8">
        <v>2.1299999999999999E-2</v>
      </c>
      <c r="U17" s="8">
        <v>3.3999999999999998E-3</v>
      </c>
    </row>
    <row r="18" spans="2:21">
      <c r="B18" s="6" t="s">
        <v>178</v>
      </c>
      <c r="C18" s="17">
        <v>2310225</v>
      </c>
      <c r="D18" s="18" t="s">
        <v>122</v>
      </c>
      <c r="E18" s="6"/>
      <c r="F18" s="18">
        <v>520032046</v>
      </c>
      <c r="G18" s="6" t="s">
        <v>170</v>
      </c>
      <c r="H18" s="6" t="s">
        <v>171</v>
      </c>
      <c r="I18" s="6" t="s">
        <v>172</v>
      </c>
      <c r="J18" s="6"/>
      <c r="K18" s="23">
        <v>6.51</v>
      </c>
      <c r="L18" s="6" t="s">
        <v>92</v>
      </c>
      <c r="M18" s="8">
        <v>1.2200000000000001E-2</v>
      </c>
      <c r="N18" s="8">
        <v>-2.3999999999999998E-3</v>
      </c>
      <c r="O18" s="7">
        <v>2947536</v>
      </c>
      <c r="P18" s="7">
        <v>111.37</v>
      </c>
      <c r="Q18" s="7">
        <v>0</v>
      </c>
      <c r="R18" s="7">
        <v>3282.67</v>
      </c>
      <c r="S18" s="8">
        <v>1.5E-3</v>
      </c>
      <c r="T18" s="8">
        <v>1.15E-2</v>
      </c>
      <c r="U18" s="8">
        <v>1.8E-3</v>
      </c>
    </row>
    <row r="19" spans="2:21">
      <c r="B19" s="6" t="s">
        <v>179</v>
      </c>
      <c r="C19" s="17">
        <v>2310282</v>
      </c>
      <c r="D19" s="18" t="s">
        <v>122</v>
      </c>
      <c r="E19" s="6"/>
      <c r="F19" s="18">
        <v>520032046</v>
      </c>
      <c r="G19" s="6" t="s">
        <v>170</v>
      </c>
      <c r="H19" s="6" t="s">
        <v>171</v>
      </c>
      <c r="I19" s="6" t="s">
        <v>172</v>
      </c>
      <c r="J19" s="6"/>
      <c r="K19" s="23">
        <v>5.42</v>
      </c>
      <c r="L19" s="6" t="s">
        <v>92</v>
      </c>
      <c r="M19" s="8">
        <v>3.8E-3</v>
      </c>
      <c r="N19" s="8">
        <v>-3.5000000000000001E-3</v>
      </c>
      <c r="O19" s="7">
        <v>1956000</v>
      </c>
      <c r="P19" s="7">
        <v>102.71</v>
      </c>
      <c r="Q19" s="7">
        <v>0</v>
      </c>
      <c r="R19" s="7">
        <v>2009.01</v>
      </c>
      <c r="S19" s="8">
        <v>6.9999999999999999E-4</v>
      </c>
      <c r="T19" s="8">
        <v>7.0000000000000001E-3</v>
      </c>
      <c r="U19" s="8">
        <v>1.1000000000000001E-3</v>
      </c>
    </row>
    <row r="20" spans="2:21">
      <c r="B20" s="6" t="s">
        <v>180</v>
      </c>
      <c r="C20" s="17">
        <v>2310324</v>
      </c>
      <c r="D20" s="18" t="s">
        <v>122</v>
      </c>
      <c r="E20" s="6"/>
      <c r="F20" s="18">
        <v>520032046</v>
      </c>
      <c r="G20" s="6" t="s">
        <v>170</v>
      </c>
      <c r="H20" s="6" t="s">
        <v>171</v>
      </c>
      <c r="I20" s="6" t="s">
        <v>172</v>
      </c>
      <c r="J20" s="6"/>
      <c r="K20" s="23">
        <v>2.82</v>
      </c>
      <c r="L20" s="6" t="s">
        <v>92</v>
      </c>
      <c r="M20" s="8">
        <v>1E-3</v>
      </c>
      <c r="N20" s="8">
        <v>-3.0999999999999999E-3</v>
      </c>
      <c r="O20" s="7">
        <v>856000</v>
      </c>
      <c r="P20" s="7">
        <v>100.57</v>
      </c>
      <c r="Q20" s="7">
        <v>0</v>
      </c>
      <c r="R20" s="7">
        <v>860.88</v>
      </c>
      <c r="S20" s="8">
        <v>2.9999999999999997E-4</v>
      </c>
      <c r="T20" s="8">
        <v>3.0000000000000001E-3</v>
      </c>
      <c r="U20" s="8">
        <v>5.0000000000000001E-4</v>
      </c>
    </row>
    <row r="21" spans="2:21">
      <c r="B21" s="6" t="s">
        <v>181</v>
      </c>
      <c r="C21" s="17">
        <v>2310209</v>
      </c>
      <c r="D21" s="18" t="s">
        <v>122</v>
      </c>
      <c r="E21" s="6"/>
      <c r="F21" s="18">
        <v>520032046</v>
      </c>
      <c r="G21" s="6" t="s">
        <v>170</v>
      </c>
      <c r="H21" s="6" t="s">
        <v>171</v>
      </c>
      <c r="I21" s="6" t="s">
        <v>172</v>
      </c>
      <c r="J21" s="6"/>
      <c r="K21" s="23">
        <v>1.72</v>
      </c>
      <c r="L21" s="6" t="s">
        <v>92</v>
      </c>
      <c r="M21" s="8">
        <v>9.9000000000000008E-3</v>
      </c>
      <c r="N21" s="8">
        <v>-1.6999999999999999E-3</v>
      </c>
      <c r="O21" s="7">
        <v>1715705</v>
      </c>
      <c r="P21" s="7">
        <v>103.2</v>
      </c>
      <c r="Q21" s="7">
        <v>0</v>
      </c>
      <c r="R21" s="7">
        <v>1770.61</v>
      </c>
      <c r="S21" s="8">
        <v>5.9999999999999995E-4</v>
      </c>
      <c r="T21" s="8">
        <v>6.1999999999999998E-3</v>
      </c>
      <c r="U21" s="8">
        <v>1E-3</v>
      </c>
    </row>
    <row r="22" spans="2:21">
      <c r="B22" s="6" t="s">
        <v>182</v>
      </c>
      <c r="C22" s="17">
        <v>2310183</v>
      </c>
      <c r="D22" s="18" t="s">
        <v>122</v>
      </c>
      <c r="E22" s="6"/>
      <c r="F22" s="18">
        <v>520032046</v>
      </c>
      <c r="G22" s="6" t="s">
        <v>170</v>
      </c>
      <c r="H22" s="6" t="s">
        <v>171</v>
      </c>
      <c r="I22" s="6" t="s">
        <v>172</v>
      </c>
      <c r="J22" s="6"/>
      <c r="K22" s="23">
        <v>9.27</v>
      </c>
      <c r="L22" s="6" t="s">
        <v>92</v>
      </c>
      <c r="M22" s="8">
        <v>3.813E-3</v>
      </c>
      <c r="N22" s="8">
        <v>2.7000000000000001E-3</v>
      </c>
      <c r="O22" s="7">
        <v>3501942</v>
      </c>
      <c r="P22" s="7">
        <v>101.95</v>
      </c>
      <c r="Q22" s="7">
        <v>0</v>
      </c>
      <c r="R22" s="7">
        <v>3570.23</v>
      </c>
      <c r="S22" s="8">
        <v>5.0000000000000001E-3</v>
      </c>
      <c r="T22" s="8">
        <v>1.2500000000000001E-2</v>
      </c>
      <c r="U22" s="8">
        <v>2E-3</v>
      </c>
    </row>
    <row r="23" spans="2:21">
      <c r="B23" s="6" t="s">
        <v>183</v>
      </c>
      <c r="C23" s="17">
        <v>1940618</v>
      </c>
      <c r="D23" s="18" t="s">
        <v>122</v>
      </c>
      <c r="E23" s="6"/>
      <c r="F23" s="18">
        <v>520032640</v>
      </c>
      <c r="G23" s="6" t="s">
        <v>170</v>
      </c>
      <c r="H23" s="6" t="s">
        <v>171</v>
      </c>
      <c r="I23" s="6" t="s">
        <v>172</v>
      </c>
      <c r="J23" s="6"/>
      <c r="K23" s="23">
        <v>3.82</v>
      </c>
      <c r="L23" s="6" t="s">
        <v>92</v>
      </c>
      <c r="M23" s="8">
        <v>6.0000000000000001E-3</v>
      </c>
      <c r="N23" s="8">
        <v>-4.1999999999999997E-3</v>
      </c>
      <c r="O23" s="7">
        <v>1949558.96</v>
      </c>
      <c r="P23" s="7">
        <v>105.29</v>
      </c>
      <c r="Q23" s="7">
        <v>0</v>
      </c>
      <c r="R23" s="7">
        <v>2052.69</v>
      </c>
      <c r="S23" s="8">
        <v>1.1000000000000001E-3</v>
      </c>
      <c r="T23" s="8">
        <v>7.1999999999999998E-3</v>
      </c>
      <c r="U23" s="8">
        <v>1.1000000000000001E-3</v>
      </c>
    </row>
    <row r="24" spans="2:21">
      <c r="B24" s="6" t="s">
        <v>184</v>
      </c>
      <c r="C24" s="17">
        <v>1940659</v>
      </c>
      <c r="D24" s="18" t="s">
        <v>122</v>
      </c>
      <c r="E24" s="6"/>
      <c r="F24" s="18">
        <v>520032640</v>
      </c>
      <c r="G24" s="6" t="s">
        <v>170</v>
      </c>
      <c r="H24" s="6" t="s">
        <v>171</v>
      </c>
      <c r="I24" s="6" t="s">
        <v>172</v>
      </c>
      <c r="J24" s="6"/>
      <c r="K24" s="23">
        <v>5.32</v>
      </c>
      <c r="L24" s="6" t="s">
        <v>92</v>
      </c>
      <c r="M24" s="8">
        <v>1.7500000000000002E-2</v>
      </c>
      <c r="N24" s="8">
        <v>-3.8E-3</v>
      </c>
      <c r="O24" s="7">
        <v>1187930.02</v>
      </c>
      <c r="P24" s="7">
        <v>111.22</v>
      </c>
      <c r="Q24" s="7">
        <v>0</v>
      </c>
      <c r="R24" s="7">
        <v>1321.22</v>
      </c>
      <c r="S24" s="8">
        <v>2.9999999999999997E-4</v>
      </c>
      <c r="T24" s="8">
        <v>4.5999999999999999E-3</v>
      </c>
      <c r="U24" s="8">
        <v>6.9999999999999999E-4</v>
      </c>
    </row>
    <row r="25" spans="2:21">
      <c r="B25" s="6" t="s">
        <v>185</v>
      </c>
      <c r="C25" s="17">
        <v>1940535</v>
      </c>
      <c r="D25" s="18" t="s">
        <v>122</v>
      </c>
      <c r="E25" s="6"/>
      <c r="F25" s="18">
        <v>520032640</v>
      </c>
      <c r="G25" s="6" t="s">
        <v>170</v>
      </c>
      <c r="H25" s="6" t="s">
        <v>171</v>
      </c>
      <c r="I25" s="6" t="s">
        <v>172</v>
      </c>
      <c r="J25" s="6"/>
      <c r="K25" s="23">
        <v>1.55</v>
      </c>
      <c r="L25" s="6" t="s">
        <v>92</v>
      </c>
      <c r="M25" s="8">
        <v>0.05</v>
      </c>
      <c r="N25" s="8">
        <v>-1.2999999999999999E-3</v>
      </c>
      <c r="O25" s="7">
        <v>2560848</v>
      </c>
      <c r="P25" s="7">
        <v>113.83</v>
      </c>
      <c r="Q25" s="7">
        <v>0</v>
      </c>
      <c r="R25" s="7">
        <v>2915.01</v>
      </c>
      <c r="S25" s="8">
        <v>8.0000000000000004E-4</v>
      </c>
      <c r="T25" s="8">
        <v>1.0200000000000001E-2</v>
      </c>
      <c r="U25" s="8">
        <v>1.6000000000000001E-3</v>
      </c>
    </row>
    <row r="26" spans="2:21">
      <c r="B26" s="6" t="s">
        <v>186</v>
      </c>
      <c r="C26" s="17">
        <v>1940576</v>
      </c>
      <c r="D26" s="18" t="s">
        <v>122</v>
      </c>
      <c r="E26" s="6"/>
      <c r="F26" s="18">
        <v>520032640</v>
      </c>
      <c r="G26" s="6" t="s">
        <v>170</v>
      </c>
      <c r="H26" s="6" t="s">
        <v>171</v>
      </c>
      <c r="I26" s="6" t="s">
        <v>172</v>
      </c>
      <c r="J26" s="6"/>
      <c r="K26" s="23">
        <v>1.23</v>
      </c>
      <c r="L26" s="6" t="s">
        <v>92</v>
      </c>
      <c r="M26" s="8">
        <v>7.0000000000000001E-3</v>
      </c>
      <c r="N26" s="8">
        <v>8.9999999999999998E-4</v>
      </c>
      <c r="O26" s="7">
        <v>886604.01</v>
      </c>
      <c r="P26" s="7">
        <v>102.92</v>
      </c>
      <c r="Q26" s="7">
        <v>0</v>
      </c>
      <c r="R26" s="7">
        <v>912.49</v>
      </c>
      <c r="S26" s="8">
        <v>4.0000000000000002E-4</v>
      </c>
      <c r="T26" s="8">
        <v>3.2000000000000002E-3</v>
      </c>
      <c r="U26" s="8">
        <v>5.0000000000000001E-4</v>
      </c>
    </row>
    <row r="27" spans="2:21">
      <c r="B27" s="6" t="s">
        <v>187</v>
      </c>
      <c r="C27" s="17">
        <v>1161538</v>
      </c>
      <c r="D27" s="18" t="s">
        <v>122</v>
      </c>
      <c r="E27" s="6"/>
      <c r="F27" s="18">
        <v>513668277</v>
      </c>
      <c r="G27" s="6" t="s">
        <v>170</v>
      </c>
      <c r="H27" s="6" t="s">
        <v>188</v>
      </c>
      <c r="I27" s="6" t="s">
        <v>175</v>
      </c>
      <c r="J27" s="6"/>
      <c r="K27" s="23">
        <v>5.85</v>
      </c>
      <c r="L27" s="6" t="s">
        <v>92</v>
      </c>
      <c r="M27" s="8">
        <v>5.0000000000000001E-3</v>
      </c>
      <c r="N27" s="8">
        <v>-1.9E-3</v>
      </c>
      <c r="O27" s="7">
        <v>798000</v>
      </c>
      <c r="P27" s="7">
        <v>103.14</v>
      </c>
      <c r="Q27" s="7">
        <v>0</v>
      </c>
      <c r="R27" s="7">
        <v>823.06</v>
      </c>
      <c r="S27" s="8">
        <v>1E-3</v>
      </c>
      <c r="T27" s="8">
        <v>2.8999999999999998E-3</v>
      </c>
      <c r="U27" s="8">
        <v>5.0000000000000001E-4</v>
      </c>
    </row>
    <row r="28" spans="2:21">
      <c r="B28" s="6" t="s">
        <v>189</v>
      </c>
      <c r="C28" s="17">
        <v>1139492</v>
      </c>
      <c r="D28" s="18" t="s">
        <v>122</v>
      </c>
      <c r="E28" s="6"/>
      <c r="F28" s="18">
        <v>513668277</v>
      </c>
      <c r="G28" s="6" t="s">
        <v>170</v>
      </c>
      <c r="H28" s="6" t="s">
        <v>188</v>
      </c>
      <c r="I28" s="6" t="s">
        <v>175</v>
      </c>
      <c r="J28" s="6"/>
      <c r="K28" s="23">
        <v>2.15</v>
      </c>
      <c r="L28" s="6" t="s">
        <v>92</v>
      </c>
      <c r="M28" s="8">
        <v>9.4999999999999998E-3</v>
      </c>
      <c r="N28" s="8">
        <v>-2.9999999999999997E-4</v>
      </c>
      <c r="O28" s="7">
        <v>837264.16</v>
      </c>
      <c r="P28" s="7">
        <v>103.73</v>
      </c>
      <c r="Q28" s="7">
        <v>0</v>
      </c>
      <c r="R28" s="7">
        <v>868.49</v>
      </c>
      <c r="S28" s="8">
        <v>1E-3</v>
      </c>
      <c r="T28" s="8">
        <v>3.0000000000000001E-3</v>
      </c>
      <c r="U28" s="8">
        <v>5.0000000000000001E-4</v>
      </c>
    </row>
    <row r="29" spans="2:21">
      <c r="B29" s="6" t="s">
        <v>190</v>
      </c>
      <c r="C29" s="17">
        <v>1154764</v>
      </c>
      <c r="D29" s="18" t="s">
        <v>122</v>
      </c>
      <c r="E29" s="6"/>
      <c r="F29" s="18">
        <v>513668277</v>
      </c>
      <c r="G29" s="6" t="s">
        <v>170</v>
      </c>
      <c r="H29" s="6" t="s">
        <v>188</v>
      </c>
      <c r="I29" s="6" t="s">
        <v>175</v>
      </c>
      <c r="J29" s="6"/>
      <c r="K29" s="23">
        <v>1.7</v>
      </c>
      <c r="L29" s="6" t="s">
        <v>92</v>
      </c>
      <c r="M29" s="8">
        <v>2.8E-3</v>
      </c>
      <c r="N29" s="8">
        <v>6.9999999999999999E-4</v>
      </c>
      <c r="O29" s="7">
        <v>2084189</v>
      </c>
      <c r="P29" s="7">
        <v>100.35</v>
      </c>
      <c r="Q29" s="7">
        <v>0</v>
      </c>
      <c r="R29" s="7">
        <v>2091.48</v>
      </c>
      <c r="S29" s="8">
        <v>4.8999999999999998E-3</v>
      </c>
      <c r="T29" s="8">
        <v>7.3000000000000001E-3</v>
      </c>
      <c r="U29" s="8">
        <v>1.1999999999999999E-3</v>
      </c>
    </row>
    <row r="30" spans="2:21">
      <c r="B30" s="6" t="s">
        <v>191</v>
      </c>
      <c r="C30" s="17">
        <v>1121953</v>
      </c>
      <c r="D30" s="18" t="s">
        <v>122</v>
      </c>
      <c r="E30" s="6"/>
      <c r="F30" s="18">
        <v>513141879</v>
      </c>
      <c r="G30" s="6" t="s">
        <v>170</v>
      </c>
      <c r="H30" s="6" t="s">
        <v>192</v>
      </c>
      <c r="I30" s="6" t="s">
        <v>172</v>
      </c>
      <c r="J30" s="6"/>
      <c r="K30" s="23">
        <v>0.08</v>
      </c>
      <c r="L30" s="6" t="s">
        <v>92</v>
      </c>
      <c r="M30" s="8">
        <v>3.1E-2</v>
      </c>
      <c r="N30" s="8">
        <v>4.0899999999999999E-2</v>
      </c>
      <c r="O30" s="7">
        <v>23327.200000000001</v>
      </c>
      <c r="P30" s="7">
        <v>108.85</v>
      </c>
      <c r="Q30" s="7">
        <v>0</v>
      </c>
      <c r="R30" s="7">
        <v>25.39</v>
      </c>
      <c r="S30" s="8">
        <v>1E-4</v>
      </c>
      <c r="T30" s="8">
        <v>1E-4</v>
      </c>
      <c r="U30" s="8">
        <v>0</v>
      </c>
    </row>
    <row r="31" spans="2:21">
      <c r="B31" s="6" t="s">
        <v>193</v>
      </c>
      <c r="C31" s="17">
        <v>6910129</v>
      </c>
      <c r="D31" s="18" t="s">
        <v>122</v>
      </c>
      <c r="E31" s="6"/>
      <c r="F31" s="18">
        <v>520007030</v>
      </c>
      <c r="G31" s="6" t="s">
        <v>170</v>
      </c>
      <c r="H31" s="6" t="s">
        <v>192</v>
      </c>
      <c r="I31" s="6" t="s">
        <v>172</v>
      </c>
      <c r="J31" s="6"/>
      <c r="K31" s="23">
        <v>0.94</v>
      </c>
      <c r="L31" s="6" t="s">
        <v>92</v>
      </c>
      <c r="M31" s="8">
        <v>3.85E-2</v>
      </c>
      <c r="N31" s="8">
        <v>2.9999999999999997E-4</v>
      </c>
      <c r="O31" s="7">
        <v>310221</v>
      </c>
      <c r="P31" s="7">
        <v>112.03</v>
      </c>
      <c r="Q31" s="7">
        <v>0</v>
      </c>
      <c r="R31" s="7">
        <v>347.54</v>
      </c>
      <c r="S31" s="8">
        <v>1.5E-3</v>
      </c>
      <c r="T31" s="8">
        <v>1.1999999999999999E-3</v>
      </c>
      <c r="U31" s="8">
        <v>2.0000000000000001E-4</v>
      </c>
    </row>
    <row r="32" spans="2:21">
      <c r="B32" s="6" t="s">
        <v>194</v>
      </c>
      <c r="C32" s="17">
        <v>7480049</v>
      </c>
      <c r="D32" s="18" t="s">
        <v>122</v>
      </c>
      <c r="E32" s="6"/>
      <c r="F32" s="18">
        <v>520029935</v>
      </c>
      <c r="G32" s="6" t="s">
        <v>170</v>
      </c>
      <c r="H32" s="6" t="s">
        <v>192</v>
      </c>
      <c r="I32" s="6" t="s">
        <v>172</v>
      </c>
      <c r="J32" s="6"/>
      <c r="K32" s="23">
        <v>1.32</v>
      </c>
      <c r="L32" s="6" t="s">
        <v>92</v>
      </c>
      <c r="M32" s="8">
        <v>4.7500000000000001E-2</v>
      </c>
      <c r="N32" s="8">
        <v>-5.9999999999999995E-4</v>
      </c>
      <c r="O32" s="7">
        <v>506894.67</v>
      </c>
      <c r="P32" s="7">
        <v>126.62</v>
      </c>
      <c r="Q32" s="7">
        <v>0</v>
      </c>
      <c r="R32" s="7">
        <v>641.83000000000004</v>
      </c>
      <c r="S32" s="8">
        <v>3.5000000000000001E-3</v>
      </c>
      <c r="T32" s="8">
        <v>2.2000000000000001E-3</v>
      </c>
      <c r="U32" s="8">
        <v>4.0000000000000002E-4</v>
      </c>
    </row>
    <row r="33" spans="2:21">
      <c r="B33" s="6" t="s">
        <v>195</v>
      </c>
      <c r="C33" s="17">
        <v>1145564</v>
      </c>
      <c r="D33" s="18" t="s">
        <v>122</v>
      </c>
      <c r="E33" s="6"/>
      <c r="F33" s="18">
        <v>513569780</v>
      </c>
      <c r="G33" s="6" t="s">
        <v>196</v>
      </c>
      <c r="H33" s="6" t="s">
        <v>188</v>
      </c>
      <c r="I33" s="6" t="s">
        <v>175</v>
      </c>
      <c r="J33" s="6"/>
      <c r="K33" s="23">
        <v>4.5599999999999996</v>
      </c>
      <c r="L33" s="6" t="s">
        <v>92</v>
      </c>
      <c r="M33" s="8">
        <v>8.3000000000000001E-3</v>
      </c>
      <c r="N33" s="8">
        <v>-4.3E-3</v>
      </c>
      <c r="O33" s="7">
        <v>2423506</v>
      </c>
      <c r="P33" s="7">
        <v>106.85</v>
      </c>
      <c r="Q33" s="7">
        <v>0</v>
      </c>
      <c r="R33" s="7">
        <v>2589.52</v>
      </c>
      <c r="S33" s="8">
        <v>1.6000000000000001E-3</v>
      </c>
      <c r="T33" s="8">
        <v>9.1000000000000004E-3</v>
      </c>
      <c r="U33" s="8">
        <v>1.4E-3</v>
      </c>
    </row>
    <row r="34" spans="2:21">
      <c r="B34" s="6" t="s">
        <v>197</v>
      </c>
      <c r="C34" s="17">
        <v>1156603</v>
      </c>
      <c r="D34" s="18" t="s">
        <v>122</v>
      </c>
      <c r="E34" s="6"/>
      <c r="F34" s="18">
        <v>510960719</v>
      </c>
      <c r="G34" s="6" t="s">
        <v>196</v>
      </c>
      <c r="H34" s="6" t="s">
        <v>188</v>
      </c>
      <c r="I34" s="6" t="s">
        <v>175</v>
      </c>
      <c r="J34" s="6"/>
      <c r="K34" s="23">
        <v>5.36</v>
      </c>
      <c r="L34" s="6" t="s">
        <v>92</v>
      </c>
      <c r="M34" s="8">
        <v>1.77E-2</v>
      </c>
      <c r="N34" s="8">
        <v>1.6999999999999999E-3</v>
      </c>
      <c r="O34" s="7">
        <v>2436500</v>
      </c>
      <c r="P34" s="7">
        <v>108.9</v>
      </c>
      <c r="Q34" s="7">
        <v>0</v>
      </c>
      <c r="R34" s="7">
        <v>2653.35</v>
      </c>
      <c r="S34" s="8">
        <v>8.0000000000000004E-4</v>
      </c>
      <c r="T34" s="8">
        <v>9.2999999999999992E-3</v>
      </c>
      <c r="U34" s="8">
        <v>1.5E-3</v>
      </c>
    </row>
    <row r="35" spans="2:21">
      <c r="B35" s="6" t="s">
        <v>198</v>
      </c>
      <c r="C35" s="17">
        <v>1134436</v>
      </c>
      <c r="D35" s="18" t="s">
        <v>122</v>
      </c>
      <c r="E35" s="6"/>
      <c r="F35" s="18">
        <v>510960719</v>
      </c>
      <c r="G35" s="6" t="s">
        <v>196</v>
      </c>
      <c r="H35" s="6" t="s">
        <v>192</v>
      </c>
      <c r="I35" s="6" t="s">
        <v>172</v>
      </c>
      <c r="J35" s="6"/>
      <c r="K35" s="23">
        <v>2.2400000000000002</v>
      </c>
      <c r="L35" s="6" t="s">
        <v>92</v>
      </c>
      <c r="M35" s="8">
        <v>6.4999999999999997E-3</v>
      </c>
      <c r="N35" s="8">
        <v>1E-4</v>
      </c>
      <c r="O35" s="7">
        <v>1014148.55</v>
      </c>
      <c r="P35" s="7">
        <v>101.6</v>
      </c>
      <c r="Q35" s="7">
        <v>0</v>
      </c>
      <c r="R35" s="7">
        <v>1030.3699999999999</v>
      </c>
      <c r="S35" s="8">
        <v>1.2999999999999999E-3</v>
      </c>
      <c r="T35" s="8">
        <v>3.5999999999999999E-3</v>
      </c>
      <c r="U35" s="8">
        <v>5.9999999999999995E-4</v>
      </c>
    </row>
    <row r="36" spans="2:21">
      <c r="B36" s="6" t="s">
        <v>199</v>
      </c>
      <c r="C36" s="17">
        <v>1138650</v>
      </c>
      <c r="D36" s="18" t="s">
        <v>122</v>
      </c>
      <c r="E36" s="6"/>
      <c r="F36" s="18">
        <v>510960719</v>
      </c>
      <c r="G36" s="6" t="s">
        <v>196</v>
      </c>
      <c r="H36" s="6" t="s">
        <v>188</v>
      </c>
      <c r="I36" s="6" t="s">
        <v>175</v>
      </c>
      <c r="J36" s="6"/>
      <c r="K36" s="23">
        <v>4.92</v>
      </c>
      <c r="L36" s="6" t="s">
        <v>92</v>
      </c>
      <c r="M36" s="8">
        <v>1.34E-2</v>
      </c>
      <c r="O36" s="7">
        <v>611860.31000000006</v>
      </c>
      <c r="P36" s="7">
        <v>108.1</v>
      </c>
      <c r="Q36" s="7">
        <v>36.99</v>
      </c>
      <c r="R36" s="7">
        <v>698.42</v>
      </c>
      <c r="S36" s="8">
        <v>2.0000000000000001E-4</v>
      </c>
      <c r="T36" s="8">
        <v>2.3999999999999998E-3</v>
      </c>
      <c r="U36" s="8">
        <v>4.0000000000000002E-4</v>
      </c>
    </row>
    <row r="37" spans="2:21">
      <c r="B37" s="6" t="s">
        <v>200</v>
      </c>
      <c r="C37" s="17">
        <v>1940402</v>
      </c>
      <c r="D37" s="18" t="s">
        <v>122</v>
      </c>
      <c r="E37" s="6"/>
      <c r="F37" s="18">
        <v>520032640</v>
      </c>
      <c r="G37" s="6" t="s">
        <v>170</v>
      </c>
      <c r="H37" s="6" t="s">
        <v>192</v>
      </c>
      <c r="I37" s="6" t="s">
        <v>172</v>
      </c>
      <c r="J37" s="6"/>
      <c r="K37" s="23">
        <v>0.24</v>
      </c>
      <c r="L37" s="6" t="s">
        <v>92</v>
      </c>
      <c r="M37" s="8">
        <v>4.1000000000000002E-2</v>
      </c>
      <c r="N37" s="8">
        <v>3.0599999999999999E-2</v>
      </c>
      <c r="O37" s="7">
        <v>1212294.1299999999</v>
      </c>
      <c r="P37" s="7">
        <v>125.4</v>
      </c>
      <c r="Q37" s="7">
        <v>0</v>
      </c>
      <c r="R37" s="7">
        <v>1520.22</v>
      </c>
      <c r="S37" s="8">
        <v>1.6000000000000001E-3</v>
      </c>
      <c r="T37" s="8">
        <v>5.3E-3</v>
      </c>
      <c r="U37" s="8">
        <v>8.0000000000000004E-4</v>
      </c>
    </row>
    <row r="38" spans="2:21">
      <c r="B38" s="6" t="s">
        <v>201</v>
      </c>
      <c r="C38" s="17">
        <v>1940501</v>
      </c>
      <c r="D38" s="18" t="s">
        <v>122</v>
      </c>
      <c r="E38" s="6"/>
      <c r="F38" s="18">
        <v>520032640</v>
      </c>
      <c r="G38" s="6" t="s">
        <v>170</v>
      </c>
      <c r="H38" s="6" t="s">
        <v>192</v>
      </c>
      <c r="I38" s="6" t="s">
        <v>172</v>
      </c>
      <c r="J38" s="6"/>
      <c r="K38" s="23">
        <v>1.41</v>
      </c>
      <c r="L38" s="6" t="s">
        <v>92</v>
      </c>
      <c r="M38" s="8">
        <v>0.04</v>
      </c>
      <c r="N38" s="8">
        <v>-1E-4</v>
      </c>
      <c r="O38" s="7">
        <v>834493.5</v>
      </c>
      <c r="P38" s="7">
        <v>112.38</v>
      </c>
      <c r="Q38" s="7">
        <v>0</v>
      </c>
      <c r="R38" s="7">
        <v>937.8</v>
      </c>
      <c r="S38" s="8">
        <v>5.9999999999999995E-4</v>
      </c>
      <c r="T38" s="8">
        <v>3.3E-3</v>
      </c>
      <c r="U38" s="8">
        <v>5.0000000000000001E-4</v>
      </c>
    </row>
    <row r="39" spans="2:21">
      <c r="B39" s="6" t="s">
        <v>202</v>
      </c>
      <c r="C39" s="17">
        <v>1940543</v>
      </c>
      <c r="D39" s="18" t="s">
        <v>122</v>
      </c>
      <c r="E39" s="6"/>
      <c r="F39" s="18">
        <v>520032640</v>
      </c>
      <c r="G39" s="6" t="s">
        <v>170</v>
      </c>
      <c r="H39" s="6" t="s">
        <v>192</v>
      </c>
      <c r="I39" s="6" t="s">
        <v>172</v>
      </c>
      <c r="J39" s="6"/>
      <c r="K39" s="23">
        <v>1.38</v>
      </c>
      <c r="L39" s="6" t="s">
        <v>92</v>
      </c>
      <c r="M39" s="8">
        <v>4.2000000000000003E-2</v>
      </c>
      <c r="N39" s="8">
        <v>2.0000000000000001E-4</v>
      </c>
      <c r="O39" s="7">
        <v>1002992</v>
      </c>
      <c r="P39" s="7">
        <v>110.53</v>
      </c>
      <c r="Q39" s="7">
        <v>0</v>
      </c>
      <c r="R39" s="7">
        <v>1108.6099999999999</v>
      </c>
      <c r="S39" s="8">
        <v>1E-3</v>
      </c>
      <c r="T39" s="8">
        <v>3.8999999999999998E-3</v>
      </c>
      <c r="U39" s="8">
        <v>5.9999999999999995E-4</v>
      </c>
    </row>
    <row r="40" spans="2:21">
      <c r="B40" s="6" t="s">
        <v>203</v>
      </c>
      <c r="C40" s="17">
        <v>1126630</v>
      </c>
      <c r="D40" s="18" t="s">
        <v>122</v>
      </c>
      <c r="E40" s="6"/>
      <c r="F40" s="18">
        <v>520026683</v>
      </c>
      <c r="G40" s="6" t="s">
        <v>196</v>
      </c>
      <c r="H40" s="6" t="s">
        <v>204</v>
      </c>
      <c r="I40" s="6" t="s">
        <v>172</v>
      </c>
      <c r="J40" s="6"/>
      <c r="K40" s="23">
        <v>0.99</v>
      </c>
      <c r="L40" s="6" t="s">
        <v>92</v>
      </c>
      <c r="M40" s="8">
        <v>4.8000000000000001E-2</v>
      </c>
      <c r="N40" s="8">
        <v>3.0999999999999999E-3</v>
      </c>
      <c r="O40" s="7">
        <v>41241.599999999999</v>
      </c>
      <c r="P40" s="7">
        <v>109</v>
      </c>
      <c r="Q40" s="7">
        <v>0</v>
      </c>
      <c r="R40" s="7">
        <v>44.95</v>
      </c>
      <c r="S40" s="8">
        <v>1E-4</v>
      </c>
      <c r="T40" s="8">
        <v>2.0000000000000001E-4</v>
      </c>
      <c r="U40" s="8">
        <v>0</v>
      </c>
    </row>
    <row r="41" spans="2:21">
      <c r="B41" s="6" t="s">
        <v>205</v>
      </c>
      <c r="C41" s="17">
        <v>1133149</v>
      </c>
      <c r="D41" s="18" t="s">
        <v>122</v>
      </c>
      <c r="E41" s="6"/>
      <c r="F41" s="18">
        <v>520026683</v>
      </c>
      <c r="G41" s="6" t="s">
        <v>196</v>
      </c>
      <c r="H41" s="6" t="s">
        <v>204</v>
      </c>
      <c r="I41" s="6" t="s">
        <v>172</v>
      </c>
      <c r="J41" s="6"/>
      <c r="K41" s="23">
        <v>4.5199999999999996</v>
      </c>
      <c r="L41" s="6" t="s">
        <v>92</v>
      </c>
      <c r="M41" s="8">
        <v>3.2000000000000001E-2</v>
      </c>
      <c r="N41" s="8">
        <v>1.8E-3</v>
      </c>
      <c r="O41" s="7">
        <v>815889</v>
      </c>
      <c r="P41" s="7">
        <v>116</v>
      </c>
      <c r="Q41" s="7">
        <v>0</v>
      </c>
      <c r="R41" s="7">
        <v>946.43</v>
      </c>
      <c r="S41" s="8">
        <v>5.0000000000000001E-4</v>
      </c>
      <c r="T41" s="8">
        <v>3.3E-3</v>
      </c>
      <c r="U41" s="8">
        <v>5.0000000000000001E-4</v>
      </c>
    </row>
    <row r="42" spans="2:21">
      <c r="B42" s="6" t="s">
        <v>206</v>
      </c>
      <c r="C42" s="17">
        <v>1133487</v>
      </c>
      <c r="D42" s="18" t="s">
        <v>122</v>
      </c>
      <c r="E42" s="6"/>
      <c r="F42" s="18">
        <v>511659401</v>
      </c>
      <c r="G42" s="6" t="s">
        <v>196</v>
      </c>
      <c r="H42" s="6" t="s">
        <v>204</v>
      </c>
      <c r="I42" s="6" t="s">
        <v>172</v>
      </c>
      <c r="J42" s="6"/>
      <c r="K42" s="23">
        <v>3.77</v>
      </c>
      <c r="L42" s="6" t="s">
        <v>92</v>
      </c>
      <c r="M42" s="8">
        <v>2.3400000000000001E-2</v>
      </c>
      <c r="N42" s="8">
        <v>3.0000000000000001E-3</v>
      </c>
      <c r="O42" s="7">
        <v>2001484</v>
      </c>
      <c r="P42" s="7">
        <v>109.85</v>
      </c>
      <c r="Q42" s="7">
        <v>0</v>
      </c>
      <c r="R42" s="7">
        <v>2198.63</v>
      </c>
      <c r="S42" s="8">
        <v>5.0000000000000001E-4</v>
      </c>
      <c r="T42" s="8">
        <v>7.7000000000000002E-3</v>
      </c>
      <c r="U42" s="8">
        <v>1.1999999999999999E-3</v>
      </c>
    </row>
    <row r="43" spans="2:21">
      <c r="B43" s="6" t="s">
        <v>207</v>
      </c>
      <c r="C43" s="17">
        <v>1168442</v>
      </c>
      <c r="D43" s="18" t="s">
        <v>122</v>
      </c>
      <c r="E43" s="6"/>
      <c r="F43" s="18">
        <v>513623314</v>
      </c>
      <c r="G43" s="6" t="s">
        <v>196</v>
      </c>
      <c r="H43" s="6" t="s">
        <v>204</v>
      </c>
      <c r="I43" s="6" t="s">
        <v>172</v>
      </c>
      <c r="J43" s="6"/>
      <c r="K43" s="23">
        <v>6.38</v>
      </c>
      <c r="L43" s="6" t="s">
        <v>92</v>
      </c>
      <c r="M43" s="8">
        <v>6.8999999999999999E-3</v>
      </c>
      <c r="N43" s="8">
        <v>5.1000000000000004E-3</v>
      </c>
      <c r="O43" s="7">
        <v>1539000</v>
      </c>
      <c r="P43" s="7">
        <v>101.38</v>
      </c>
      <c r="Q43" s="7">
        <v>0</v>
      </c>
      <c r="R43" s="7">
        <v>1560.24</v>
      </c>
      <c r="S43" s="8">
        <v>7.9000000000000008E-3</v>
      </c>
      <c r="T43" s="8">
        <v>5.4999999999999997E-3</v>
      </c>
      <c r="U43" s="8">
        <v>8.9999999999999998E-4</v>
      </c>
    </row>
    <row r="44" spans="2:21">
      <c r="B44" s="6" t="s">
        <v>208</v>
      </c>
      <c r="C44" s="17">
        <v>1161512</v>
      </c>
      <c r="D44" s="18" t="s">
        <v>122</v>
      </c>
      <c r="E44" s="6"/>
      <c r="F44" s="18">
        <v>513623314</v>
      </c>
      <c r="G44" s="6" t="s">
        <v>196</v>
      </c>
      <c r="H44" s="6" t="s">
        <v>204</v>
      </c>
      <c r="I44" s="6" t="s">
        <v>172</v>
      </c>
      <c r="J44" s="6"/>
      <c r="K44" s="23">
        <v>4.4800000000000004</v>
      </c>
      <c r="L44" s="6" t="s">
        <v>92</v>
      </c>
      <c r="M44" s="8">
        <v>2E-3</v>
      </c>
      <c r="N44" s="8">
        <v>5.0000000000000001E-3</v>
      </c>
      <c r="O44" s="7">
        <v>888000</v>
      </c>
      <c r="P44" s="7">
        <v>98.68</v>
      </c>
      <c r="Q44" s="7">
        <v>0</v>
      </c>
      <c r="R44" s="7">
        <v>876.28</v>
      </c>
      <c r="S44" s="8">
        <v>2.5000000000000001E-3</v>
      </c>
      <c r="T44" s="8">
        <v>3.0999999999999999E-3</v>
      </c>
      <c r="U44" s="8">
        <v>5.0000000000000001E-4</v>
      </c>
    </row>
    <row r="45" spans="2:21">
      <c r="B45" s="6" t="s">
        <v>209</v>
      </c>
      <c r="C45" s="17">
        <v>1168459</v>
      </c>
      <c r="D45" s="18" t="s">
        <v>122</v>
      </c>
      <c r="E45" s="6"/>
      <c r="F45" s="18">
        <v>513623314</v>
      </c>
      <c r="G45" s="6" t="s">
        <v>196</v>
      </c>
      <c r="H45" s="6" t="s">
        <v>204</v>
      </c>
      <c r="I45" s="6" t="s">
        <v>172</v>
      </c>
      <c r="J45" s="6"/>
      <c r="K45" s="23">
        <v>6.39</v>
      </c>
      <c r="L45" s="6" t="s">
        <v>92</v>
      </c>
      <c r="M45" s="8">
        <v>6.8999999999999999E-3</v>
      </c>
      <c r="N45" s="8">
        <v>4.7999999999999996E-3</v>
      </c>
      <c r="O45" s="7">
        <v>1543000</v>
      </c>
      <c r="P45" s="7">
        <v>101.6</v>
      </c>
      <c r="Q45" s="7">
        <v>0</v>
      </c>
      <c r="R45" s="7">
        <v>1567.69</v>
      </c>
      <c r="S45" s="8">
        <v>7.0000000000000001E-3</v>
      </c>
      <c r="T45" s="8">
        <v>5.4999999999999997E-3</v>
      </c>
      <c r="U45" s="8">
        <v>8.9999999999999998E-4</v>
      </c>
    </row>
    <row r="46" spans="2:21">
      <c r="B46" s="6" t="s">
        <v>210</v>
      </c>
      <c r="C46" s="17">
        <v>1138924</v>
      </c>
      <c r="D46" s="18" t="s">
        <v>122</v>
      </c>
      <c r="E46" s="6"/>
      <c r="F46" s="18">
        <v>513623314</v>
      </c>
      <c r="G46" s="6" t="s">
        <v>196</v>
      </c>
      <c r="H46" s="6" t="s">
        <v>204</v>
      </c>
      <c r="I46" s="6" t="s">
        <v>172</v>
      </c>
      <c r="J46" s="6"/>
      <c r="K46" s="23">
        <v>4.24</v>
      </c>
      <c r="L46" s="6" t="s">
        <v>92</v>
      </c>
      <c r="M46" s="8">
        <v>1.34E-2</v>
      </c>
      <c r="N46" s="8">
        <v>2.3999999999999998E-3</v>
      </c>
      <c r="O46" s="7">
        <v>484693.33</v>
      </c>
      <c r="P46" s="7">
        <v>106.09</v>
      </c>
      <c r="Q46" s="7">
        <v>0</v>
      </c>
      <c r="R46" s="7">
        <v>514.21</v>
      </c>
      <c r="S46" s="8">
        <v>1.2999999999999999E-3</v>
      </c>
      <c r="T46" s="8">
        <v>1.8E-3</v>
      </c>
      <c r="U46" s="8">
        <v>2.9999999999999997E-4</v>
      </c>
    </row>
    <row r="47" spans="2:21">
      <c r="B47" s="6" t="s">
        <v>211</v>
      </c>
      <c r="C47" s="17">
        <v>7590128</v>
      </c>
      <c r="D47" s="18" t="s">
        <v>122</v>
      </c>
      <c r="E47" s="6"/>
      <c r="F47" s="18">
        <v>520001736</v>
      </c>
      <c r="G47" s="6" t="s">
        <v>196</v>
      </c>
      <c r="H47" s="6" t="s">
        <v>204</v>
      </c>
      <c r="I47" s="6" t="s">
        <v>172</v>
      </c>
      <c r="J47" s="6"/>
      <c r="K47" s="23">
        <v>2.65</v>
      </c>
      <c r="L47" s="6" t="s">
        <v>92</v>
      </c>
      <c r="M47" s="8">
        <v>4.7500000000000001E-2</v>
      </c>
      <c r="N47" s="8">
        <v>4.0000000000000002E-4</v>
      </c>
      <c r="O47" s="7">
        <v>5845407</v>
      </c>
      <c r="P47" s="7">
        <v>138.47999999999999</v>
      </c>
      <c r="Q47" s="7">
        <v>0</v>
      </c>
      <c r="R47" s="7">
        <v>8094.72</v>
      </c>
      <c r="S47" s="8">
        <v>3.0999999999999999E-3</v>
      </c>
      <c r="T47" s="8">
        <v>2.8299999999999999E-2</v>
      </c>
      <c r="U47" s="8">
        <v>4.4999999999999997E-3</v>
      </c>
    </row>
    <row r="48" spans="2:21">
      <c r="B48" s="6" t="s">
        <v>212</v>
      </c>
      <c r="C48" s="17">
        <v>6000210</v>
      </c>
      <c r="D48" s="18" t="s">
        <v>122</v>
      </c>
      <c r="E48" s="6"/>
      <c r="F48" s="18">
        <v>520000472</v>
      </c>
      <c r="G48" s="6" t="s">
        <v>213</v>
      </c>
      <c r="H48" s="6" t="s">
        <v>214</v>
      </c>
      <c r="I48" s="6" t="s">
        <v>175</v>
      </c>
      <c r="J48" s="6"/>
      <c r="K48" s="23">
        <v>6.43</v>
      </c>
      <c r="L48" s="6" t="s">
        <v>92</v>
      </c>
      <c r="M48" s="8">
        <v>3.85E-2</v>
      </c>
      <c r="N48" s="8">
        <v>-5.9999999999999995E-4</v>
      </c>
      <c r="O48" s="7">
        <v>22614.43</v>
      </c>
      <c r="P48" s="7">
        <v>129.75</v>
      </c>
      <c r="Q48" s="7">
        <v>0</v>
      </c>
      <c r="R48" s="7">
        <v>29.34</v>
      </c>
      <c r="S48" s="8">
        <v>0</v>
      </c>
      <c r="T48" s="8">
        <v>1E-4</v>
      </c>
      <c r="U48" s="8">
        <v>0</v>
      </c>
    </row>
    <row r="49" spans="2:21">
      <c r="B49" s="6" t="s">
        <v>215</v>
      </c>
      <c r="C49" s="17">
        <v>6000236</v>
      </c>
      <c r="D49" s="18" t="s">
        <v>122</v>
      </c>
      <c r="E49" s="6"/>
      <c r="F49" s="18">
        <v>520000472</v>
      </c>
      <c r="G49" s="6" t="s">
        <v>213</v>
      </c>
      <c r="H49" s="6" t="s">
        <v>214</v>
      </c>
      <c r="I49" s="6" t="s">
        <v>175</v>
      </c>
      <c r="J49" s="6"/>
      <c r="K49" s="23">
        <v>4.26</v>
      </c>
      <c r="L49" s="6" t="s">
        <v>92</v>
      </c>
      <c r="M49" s="8">
        <v>4.4999999999999998E-2</v>
      </c>
      <c r="N49" s="8">
        <v>-2.8999999999999998E-3</v>
      </c>
      <c r="O49" s="7">
        <v>1760000</v>
      </c>
      <c r="P49" s="7">
        <v>125.76</v>
      </c>
      <c r="Q49" s="7">
        <v>0</v>
      </c>
      <c r="R49" s="7">
        <v>2213.38</v>
      </c>
      <c r="S49" s="8">
        <v>5.9999999999999995E-4</v>
      </c>
      <c r="T49" s="8">
        <v>7.7000000000000002E-3</v>
      </c>
      <c r="U49" s="8">
        <v>1.1999999999999999E-3</v>
      </c>
    </row>
    <row r="50" spans="2:21">
      <c r="B50" s="6" t="s">
        <v>216</v>
      </c>
      <c r="C50" s="17">
        <v>6040141</v>
      </c>
      <c r="D50" s="18" t="s">
        <v>122</v>
      </c>
      <c r="E50" s="6"/>
      <c r="F50" s="18">
        <v>520018078</v>
      </c>
      <c r="G50" s="6" t="s">
        <v>170</v>
      </c>
      <c r="H50" s="6" t="s">
        <v>204</v>
      </c>
      <c r="I50" s="6" t="s">
        <v>172</v>
      </c>
      <c r="J50" s="6"/>
      <c r="K50" s="23">
        <v>0.1</v>
      </c>
      <c r="L50" s="6" t="s">
        <v>92</v>
      </c>
      <c r="M50" s="8">
        <v>0.04</v>
      </c>
      <c r="N50" s="8">
        <v>3.7100000000000001E-2</v>
      </c>
      <c r="O50" s="7">
        <v>469449</v>
      </c>
      <c r="P50" s="7">
        <v>109.02</v>
      </c>
      <c r="Q50" s="7">
        <v>0</v>
      </c>
      <c r="R50" s="7">
        <v>511.79</v>
      </c>
      <c r="S50" s="8">
        <v>2.9999999999999997E-4</v>
      </c>
      <c r="T50" s="8">
        <v>1.8E-3</v>
      </c>
      <c r="U50" s="8">
        <v>2.9999999999999997E-4</v>
      </c>
    </row>
    <row r="51" spans="2:21">
      <c r="B51" s="6" t="s">
        <v>217</v>
      </c>
      <c r="C51" s="17">
        <v>3230232</v>
      </c>
      <c r="D51" s="18" t="s">
        <v>122</v>
      </c>
      <c r="E51" s="6"/>
      <c r="F51" s="18">
        <v>520037789</v>
      </c>
      <c r="G51" s="6" t="s">
        <v>196</v>
      </c>
      <c r="H51" s="6" t="s">
        <v>204</v>
      </c>
      <c r="I51" s="6" t="s">
        <v>172</v>
      </c>
      <c r="J51" s="6"/>
      <c r="K51" s="23">
        <v>4.79</v>
      </c>
      <c r="L51" s="6" t="s">
        <v>92</v>
      </c>
      <c r="M51" s="8">
        <v>2.1499999999999998E-2</v>
      </c>
      <c r="N51" s="8">
        <v>3.7000000000000002E-3</v>
      </c>
      <c r="O51" s="7">
        <v>25734.400000000001</v>
      </c>
      <c r="P51" s="7">
        <v>111.2</v>
      </c>
      <c r="Q51" s="7">
        <v>0</v>
      </c>
      <c r="R51" s="7">
        <v>28.62</v>
      </c>
      <c r="S51" s="8">
        <v>0</v>
      </c>
      <c r="T51" s="8">
        <v>1E-4</v>
      </c>
      <c r="U51" s="8">
        <v>0</v>
      </c>
    </row>
    <row r="52" spans="2:21">
      <c r="B52" s="6" t="s">
        <v>218</v>
      </c>
      <c r="C52" s="17">
        <v>3230166</v>
      </c>
      <c r="D52" s="18" t="s">
        <v>122</v>
      </c>
      <c r="E52" s="6"/>
      <c r="F52" s="18">
        <v>520037789</v>
      </c>
      <c r="G52" s="6" t="s">
        <v>196</v>
      </c>
      <c r="H52" s="6" t="s">
        <v>204</v>
      </c>
      <c r="I52" s="6" t="s">
        <v>172</v>
      </c>
      <c r="J52" s="6"/>
      <c r="K52" s="23">
        <v>0.99</v>
      </c>
      <c r="L52" s="6" t="s">
        <v>92</v>
      </c>
      <c r="M52" s="8">
        <v>2.5499999999999998E-2</v>
      </c>
      <c r="N52" s="8">
        <v>5.4999999999999997E-3</v>
      </c>
      <c r="O52" s="7">
        <v>761396.22</v>
      </c>
      <c r="P52" s="7">
        <v>103.18</v>
      </c>
      <c r="Q52" s="7">
        <v>19</v>
      </c>
      <c r="R52" s="7">
        <v>804.61</v>
      </c>
      <c r="S52" s="8">
        <v>6.9999999999999999E-4</v>
      </c>
      <c r="T52" s="8">
        <v>2.8E-3</v>
      </c>
      <c r="U52" s="8">
        <v>4.0000000000000002E-4</v>
      </c>
    </row>
    <row r="53" spans="2:21">
      <c r="B53" s="6" t="s">
        <v>219</v>
      </c>
      <c r="C53" s="17">
        <v>1129899</v>
      </c>
      <c r="D53" s="18" t="s">
        <v>122</v>
      </c>
      <c r="E53" s="6"/>
      <c r="F53" s="18">
        <v>513821488</v>
      </c>
      <c r="G53" s="6" t="s">
        <v>196</v>
      </c>
      <c r="H53" s="6" t="s">
        <v>204</v>
      </c>
      <c r="I53" s="6" t="s">
        <v>172</v>
      </c>
      <c r="J53" s="6"/>
      <c r="K53" s="23">
        <v>2.2400000000000002</v>
      </c>
      <c r="L53" s="6" t="s">
        <v>92</v>
      </c>
      <c r="M53" s="8">
        <v>0.04</v>
      </c>
      <c r="N53" s="8">
        <v>5.0000000000000001E-4</v>
      </c>
      <c r="O53" s="7">
        <v>128536.2</v>
      </c>
      <c r="P53" s="7">
        <v>110.27</v>
      </c>
      <c r="Q53" s="7">
        <v>0</v>
      </c>
      <c r="R53" s="7">
        <v>141.74</v>
      </c>
      <c r="S53" s="8">
        <v>4.0000000000000002E-4</v>
      </c>
      <c r="T53" s="8">
        <v>5.0000000000000001E-4</v>
      </c>
      <c r="U53" s="8">
        <v>1E-4</v>
      </c>
    </row>
    <row r="54" spans="2:21">
      <c r="B54" s="6" t="s">
        <v>220</v>
      </c>
      <c r="C54" s="17">
        <v>1120021</v>
      </c>
      <c r="D54" s="18" t="s">
        <v>122</v>
      </c>
      <c r="E54" s="6"/>
      <c r="F54" s="18">
        <v>513821488</v>
      </c>
      <c r="G54" s="6" t="s">
        <v>196</v>
      </c>
      <c r="H54" s="6" t="s">
        <v>204</v>
      </c>
      <c r="I54" s="6" t="s">
        <v>172</v>
      </c>
      <c r="J54" s="6"/>
      <c r="K54" s="23">
        <v>0.22</v>
      </c>
      <c r="L54" s="6" t="s">
        <v>92</v>
      </c>
      <c r="M54" s="8">
        <v>3.9E-2</v>
      </c>
      <c r="N54" s="8">
        <v>3.8300000000000001E-2</v>
      </c>
      <c r="O54" s="7">
        <v>109100.39</v>
      </c>
      <c r="P54" s="7">
        <v>108.8</v>
      </c>
      <c r="Q54" s="7">
        <v>0</v>
      </c>
      <c r="R54" s="7">
        <v>118.7</v>
      </c>
      <c r="S54" s="8">
        <v>5.0000000000000001E-3</v>
      </c>
      <c r="T54" s="8">
        <v>4.0000000000000002E-4</v>
      </c>
      <c r="U54" s="8">
        <v>1E-4</v>
      </c>
    </row>
    <row r="55" spans="2:21">
      <c r="B55" s="6" t="s">
        <v>221</v>
      </c>
      <c r="C55" s="17">
        <v>1136753</v>
      </c>
      <c r="D55" s="18" t="s">
        <v>122</v>
      </c>
      <c r="E55" s="6"/>
      <c r="F55" s="18">
        <v>513821488</v>
      </c>
      <c r="G55" s="6" t="s">
        <v>196</v>
      </c>
      <c r="H55" s="6" t="s">
        <v>204</v>
      </c>
      <c r="I55" s="6" t="s">
        <v>172</v>
      </c>
      <c r="J55" s="6"/>
      <c r="K55" s="23">
        <v>5</v>
      </c>
      <c r="L55" s="6" t="s">
        <v>92</v>
      </c>
      <c r="M55" s="8">
        <v>0.04</v>
      </c>
      <c r="N55" s="8">
        <v>5.0000000000000001E-4</v>
      </c>
      <c r="O55" s="7">
        <v>837711</v>
      </c>
      <c r="P55" s="7">
        <v>123.31</v>
      </c>
      <c r="Q55" s="7">
        <v>0</v>
      </c>
      <c r="R55" s="7">
        <v>1032.98</v>
      </c>
      <c r="S55" s="8">
        <v>8.0000000000000004E-4</v>
      </c>
      <c r="T55" s="8">
        <v>3.5999999999999999E-3</v>
      </c>
      <c r="U55" s="8">
        <v>5.9999999999999995E-4</v>
      </c>
    </row>
    <row r="56" spans="2:21">
      <c r="B56" s="6" t="s">
        <v>222</v>
      </c>
      <c r="C56" s="17">
        <v>7770191</v>
      </c>
      <c r="D56" s="18" t="s">
        <v>122</v>
      </c>
      <c r="E56" s="6"/>
      <c r="F56" s="18">
        <v>520022732</v>
      </c>
      <c r="G56" s="6" t="s">
        <v>223</v>
      </c>
      <c r="H56" s="6" t="s">
        <v>204</v>
      </c>
      <c r="I56" s="6" t="s">
        <v>172</v>
      </c>
      <c r="J56" s="6"/>
      <c r="K56" s="23">
        <v>4.5999999999999996</v>
      </c>
      <c r="L56" s="6" t="s">
        <v>92</v>
      </c>
      <c r="M56" s="8">
        <v>2.9899999999999999E-2</v>
      </c>
      <c r="N56" s="8">
        <v>-1E-4</v>
      </c>
      <c r="O56" s="7">
        <v>1084812.24</v>
      </c>
      <c r="P56" s="7">
        <v>115.01</v>
      </c>
      <c r="Q56" s="7">
        <v>0</v>
      </c>
      <c r="R56" s="7">
        <v>1247.6400000000001</v>
      </c>
      <c r="S56" s="8">
        <v>4.1000000000000003E-3</v>
      </c>
      <c r="T56" s="8">
        <v>4.4000000000000003E-3</v>
      </c>
      <c r="U56" s="8">
        <v>6.9999999999999999E-4</v>
      </c>
    </row>
    <row r="57" spans="2:21">
      <c r="B57" s="6" t="s">
        <v>224</v>
      </c>
      <c r="C57" s="17">
        <v>7770217</v>
      </c>
      <c r="D57" s="18" t="s">
        <v>122</v>
      </c>
      <c r="E57" s="6"/>
      <c r="F57" s="18">
        <v>520022732</v>
      </c>
      <c r="G57" s="6" t="s">
        <v>223</v>
      </c>
      <c r="H57" s="6" t="s">
        <v>204</v>
      </c>
      <c r="I57" s="6" t="s">
        <v>172</v>
      </c>
      <c r="J57" s="6"/>
      <c r="K57" s="23">
        <v>4.09</v>
      </c>
      <c r="L57" s="6" t="s">
        <v>92</v>
      </c>
      <c r="M57" s="8">
        <v>4.2999999999999997E-2</v>
      </c>
      <c r="N57" s="8">
        <v>-1.6999999999999999E-3</v>
      </c>
      <c r="O57" s="7">
        <v>5382360.6699999999</v>
      </c>
      <c r="P57" s="7">
        <v>120.19</v>
      </c>
      <c r="Q57" s="7">
        <v>0</v>
      </c>
      <c r="R57" s="7">
        <v>6469.06</v>
      </c>
      <c r="S57" s="8">
        <v>6.6E-3</v>
      </c>
      <c r="T57" s="8">
        <v>2.2599999999999999E-2</v>
      </c>
      <c r="U57" s="8">
        <v>3.5999999999999999E-3</v>
      </c>
    </row>
    <row r="58" spans="2:21">
      <c r="B58" s="6" t="s">
        <v>225</v>
      </c>
      <c r="C58" s="17">
        <v>1110915</v>
      </c>
      <c r="D58" s="18" t="s">
        <v>122</v>
      </c>
      <c r="E58" s="6"/>
      <c r="F58" s="18">
        <v>520043605</v>
      </c>
      <c r="G58" s="6" t="s">
        <v>226</v>
      </c>
      <c r="H58" s="6" t="s">
        <v>227</v>
      </c>
      <c r="I58" s="6" t="s">
        <v>172</v>
      </c>
      <c r="J58" s="6"/>
      <c r="K58" s="23">
        <v>7.38</v>
      </c>
      <c r="L58" s="6" t="s">
        <v>92</v>
      </c>
      <c r="M58" s="8">
        <v>5.1499999999999997E-2</v>
      </c>
      <c r="N58" s="8">
        <v>9.7000000000000003E-3</v>
      </c>
      <c r="O58" s="7">
        <v>4033260.36</v>
      </c>
      <c r="P58" s="7">
        <v>161.26</v>
      </c>
      <c r="Q58" s="7">
        <v>0</v>
      </c>
      <c r="R58" s="7">
        <v>6504.04</v>
      </c>
      <c r="S58" s="8">
        <v>1.1000000000000001E-3</v>
      </c>
      <c r="T58" s="8">
        <v>2.2700000000000001E-2</v>
      </c>
      <c r="U58" s="8">
        <v>3.5999999999999999E-3</v>
      </c>
    </row>
    <row r="59" spans="2:21">
      <c r="B59" s="6" t="s">
        <v>228</v>
      </c>
      <c r="C59" s="17">
        <v>3900271</v>
      </c>
      <c r="D59" s="18" t="s">
        <v>122</v>
      </c>
      <c r="E59" s="6"/>
      <c r="F59" s="18">
        <v>520038506</v>
      </c>
      <c r="G59" s="6" t="s">
        <v>196</v>
      </c>
      <c r="H59" s="6" t="s">
        <v>227</v>
      </c>
      <c r="I59" s="6" t="s">
        <v>172</v>
      </c>
      <c r="J59" s="6"/>
      <c r="K59" s="23">
        <v>1.1200000000000001</v>
      </c>
      <c r="L59" s="6" t="s">
        <v>92</v>
      </c>
      <c r="M59" s="8">
        <v>4.4499999999999998E-2</v>
      </c>
      <c r="N59" s="8">
        <v>7.7999999999999996E-3</v>
      </c>
      <c r="O59" s="7">
        <v>468978.27</v>
      </c>
      <c r="P59" s="7">
        <v>111.49</v>
      </c>
      <c r="Q59" s="7">
        <v>0</v>
      </c>
      <c r="R59" s="7">
        <v>522.86</v>
      </c>
      <c r="S59" s="8">
        <v>8.0000000000000004E-4</v>
      </c>
      <c r="T59" s="8">
        <v>1.8E-3</v>
      </c>
      <c r="U59" s="8">
        <v>2.9999999999999997E-4</v>
      </c>
    </row>
    <row r="60" spans="2:21">
      <c r="B60" s="6" t="s">
        <v>229</v>
      </c>
      <c r="C60" s="17">
        <v>2300184</v>
      </c>
      <c r="D60" s="18" t="s">
        <v>122</v>
      </c>
      <c r="E60" s="6"/>
      <c r="F60" s="18">
        <v>520031931</v>
      </c>
      <c r="G60" s="6" t="s">
        <v>230</v>
      </c>
      <c r="H60" s="6" t="s">
        <v>227</v>
      </c>
      <c r="I60" s="6" t="s">
        <v>172</v>
      </c>
      <c r="J60" s="6"/>
      <c r="K60" s="23">
        <v>3.6</v>
      </c>
      <c r="L60" s="6" t="s">
        <v>92</v>
      </c>
      <c r="M60" s="8">
        <v>2.1999999999999999E-2</v>
      </c>
      <c r="N60" s="8">
        <v>4.0000000000000002E-4</v>
      </c>
      <c r="O60" s="7">
        <v>7556732.2699999996</v>
      </c>
      <c r="P60" s="7">
        <v>108.41</v>
      </c>
      <c r="Q60" s="7">
        <v>0</v>
      </c>
      <c r="R60" s="7">
        <v>8192.25</v>
      </c>
      <c r="S60" s="8">
        <v>8.6E-3</v>
      </c>
      <c r="T60" s="8">
        <v>2.86E-2</v>
      </c>
      <c r="U60" s="8">
        <v>4.4999999999999997E-3</v>
      </c>
    </row>
    <row r="61" spans="2:21">
      <c r="B61" s="6" t="s">
        <v>231</v>
      </c>
      <c r="C61" s="17">
        <v>2300143</v>
      </c>
      <c r="D61" s="18" t="s">
        <v>122</v>
      </c>
      <c r="E61" s="6"/>
      <c r="F61" s="18">
        <v>520031931</v>
      </c>
      <c r="G61" s="6" t="s">
        <v>230</v>
      </c>
      <c r="H61" s="6" t="s">
        <v>227</v>
      </c>
      <c r="I61" s="6" t="s">
        <v>172</v>
      </c>
      <c r="J61" s="6"/>
      <c r="K61" s="23">
        <v>1.4</v>
      </c>
      <c r="L61" s="6" t="s">
        <v>92</v>
      </c>
      <c r="M61" s="8">
        <v>3.6999999999999998E-2</v>
      </c>
      <c r="N61" s="8">
        <v>3.0999999999999999E-3</v>
      </c>
      <c r="O61" s="7">
        <v>2400714.83</v>
      </c>
      <c r="P61" s="7">
        <v>108.95</v>
      </c>
      <c r="Q61" s="7">
        <v>0</v>
      </c>
      <c r="R61" s="7">
        <v>2615.58</v>
      </c>
      <c r="S61" s="8">
        <v>2.3999999999999998E-3</v>
      </c>
      <c r="T61" s="8">
        <v>9.1000000000000004E-3</v>
      </c>
      <c r="U61" s="8">
        <v>1.4E-3</v>
      </c>
    </row>
    <row r="62" spans="2:21">
      <c r="B62" s="6" t="s">
        <v>232</v>
      </c>
      <c r="C62" s="17">
        <v>1162221</v>
      </c>
      <c r="D62" s="18" t="s">
        <v>122</v>
      </c>
      <c r="E62" s="6"/>
      <c r="F62" s="18">
        <v>513623314</v>
      </c>
      <c r="G62" s="6" t="s">
        <v>196</v>
      </c>
      <c r="H62" s="6" t="s">
        <v>233</v>
      </c>
      <c r="I62" s="6" t="s">
        <v>175</v>
      </c>
      <c r="J62" s="6"/>
      <c r="K62" s="23">
        <v>6.93</v>
      </c>
      <c r="L62" s="6" t="s">
        <v>92</v>
      </c>
      <c r="M62" s="8">
        <v>1.17E-2</v>
      </c>
      <c r="N62" s="8">
        <v>1.0500000000000001E-2</v>
      </c>
      <c r="O62" s="7">
        <v>4242000</v>
      </c>
      <c r="P62" s="7">
        <v>101.33</v>
      </c>
      <c r="Q62" s="7">
        <v>0</v>
      </c>
      <c r="R62" s="7">
        <v>4298.42</v>
      </c>
      <c r="S62" s="8">
        <v>5.1999999999999998E-3</v>
      </c>
      <c r="T62" s="8">
        <v>1.4999999999999999E-2</v>
      </c>
      <c r="U62" s="8">
        <v>2.3999999999999998E-3</v>
      </c>
    </row>
    <row r="63" spans="2:21">
      <c r="B63" s="6" t="s">
        <v>234</v>
      </c>
      <c r="C63" s="17">
        <v>1141050</v>
      </c>
      <c r="D63" s="18" t="s">
        <v>122</v>
      </c>
      <c r="E63" s="6"/>
      <c r="F63" s="18">
        <v>513623314</v>
      </c>
      <c r="G63" s="6" t="s">
        <v>196</v>
      </c>
      <c r="H63" s="6" t="s">
        <v>227</v>
      </c>
      <c r="I63" s="6" t="s">
        <v>172</v>
      </c>
      <c r="J63" s="6"/>
      <c r="K63" s="23">
        <v>4.29</v>
      </c>
      <c r="L63" s="6" t="s">
        <v>92</v>
      </c>
      <c r="M63" s="8">
        <v>1.95E-2</v>
      </c>
      <c r="N63" s="8">
        <v>5.3E-3</v>
      </c>
      <c r="O63" s="7">
        <v>492083.56</v>
      </c>
      <c r="P63" s="7">
        <v>107.26</v>
      </c>
      <c r="Q63" s="7">
        <v>0</v>
      </c>
      <c r="R63" s="7">
        <v>527.80999999999995</v>
      </c>
      <c r="S63" s="8">
        <v>8.0000000000000004E-4</v>
      </c>
      <c r="T63" s="8">
        <v>1.8E-3</v>
      </c>
      <c r="U63" s="8">
        <v>2.9999999999999997E-4</v>
      </c>
    </row>
    <row r="64" spans="2:21">
      <c r="B64" s="6" t="s">
        <v>235</v>
      </c>
      <c r="C64" s="17">
        <v>1156231</v>
      </c>
      <c r="D64" s="18" t="s">
        <v>122</v>
      </c>
      <c r="E64" s="6"/>
      <c r="F64" s="18">
        <v>513623314</v>
      </c>
      <c r="G64" s="6" t="s">
        <v>196</v>
      </c>
      <c r="H64" s="6" t="s">
        <v>227</v>
      </c>
      <c r="I64" s="6" t="s">
        <v>172</v>
      </c>
      <c r="J64" s="6"/>
      <c r="K64" s="23">
        <v>5.33</v>
      </c>
      <c r="L64" s="6" t="s">
        <v>92</v>
      </c>
      <c r="M64" s="8">
        <v>3.3500000000000002E-2</v>
      </c>
      <c r="N64" s="8">
        <v>8.6E-3</v>
      </c>
      <c r="O64" s="7">
        <v>1370880</v>
      </c>
      <c r="P64" s="7">
        <v>115.18</v>
      </c>
      <c r="Q64" s="7">
        <v>0</v>
      </c>
      <c r="R64" s="7">
        <v>1578.98</v>
      </c>
      <c r="S64" s="8">
        <v>2.8999999999999998E-3</v>
      </c>
      <c r="T64" s="8">
        <v>5.4999999999999997E-3</v>
      </c>
      <c r="U64" s="8">
        <v>8.9999999999999998E-4</v>
      </c>
    </row>
    <row r="65" spans="2:21">
      <c r="B65" s="6" t="s">
        <v>236</v>
      </c>
      <c r="C65" s="17">
        <v>1133040</v>
      </c>
      <c r="D65" s="18" t="s">
        <v>122</v>
      </c>
      <c r="E65" s="6"/>
      <c r="F65" s="18">
        <v>34250659</v>
      </c>
      <c r="G65" s="6" t="s">
        <v>237</v>
      </c>
      <c r="H65" s="6" t="s">
        <v>227</v>
      </c>
      <c r="I65" s="6" t="s">
        <v>172</v>
      </c>
      <c r="J65" s="6"/>
      <c r="K65" s="23">
        <v>4.21</v>
      </c>
      <c r="L65" s="6" t="s">
        <v>92</v>
      </c>
      <c r="M65" s="8">
        <v>3.3000000000000002E-2</v>
      </c>
      <c r="N65" s="8">
        <v>8.9999999999999993E-3</v>
      </c>
      <c r="O65" s="7">
        <v>507461.01</v>
      </c>
      <c r="P65" s="7">
        <v>112.11</v>
      </c>
      <c r="Q65" s="7">
        <v>0</v>
      </c>
      <c r="R65" s="7">
        <v>568.91</v>
      </c>
      <c r="S65" s="8">
        <v>3.5000000000000001E-3</v>
      </c>
      <c r="T65" s="8">
        <v>2E-3</v>
      </c>
      <c r="U65" s="8">
        <v>2.9999999999999997E-4</v>
      </c>
    </row>
    <row r="66" spans="2:21">
      <c r="B66" s="6" t="s">
        <v>238</v>
      </c>
      <c r="C66" s="17">
        <v>1260736</v>
      </c>
      <c r="D66" s="18" t="s">
        <v>122</v>
      </c>
      <c r="E66" s="6"/>
      <c r="F66" s="18">
        <v>520033234</v>
      </c>
      <c r="G66" s="6" t="s">
        <v>237</v>
      </c>
      <c r="H66" s="6" t="s">
        <v>227</v>
      </c>
      <c r="I66" s="6" t="s">
        <v>172</v>
      </c>
      <c r="J66" s="6"/>
      <c r="K66" s="23">
        <v>5.75</v>
      </c>
      <c r="L66" s="6" t="s">
        <v>92</v>
      </c>
      <c r="M66" s="8">
        <v>1.29E-2</v>
      </c>
      <c r="N66" s="8">
        <v>3.5700000000000003E-2</v>
      </c>
      <c r="O66" s="7">
        <v>484000</v>
      </c>
      <c r="P66" s="7">
        <v>88</v>
      </c>
      <c r="Q66" s="7">
        <v>0</v>
      </c>
      <c r="R66" s="7">
        <v>425.92</v>
      </c>
      <c r="S66" s="8">
        <v>5.0000000000000001E-4</v>
      </c>
      <c r="T66" s="8">
        <v>1.5E-3</v>
      </c>
      <c r="U66" s="8">
        <v>2.0000000000000001E-4</v>
      </c>
    </row>
    <row r="67" spans="2:21">
      <c r="B67" s="6" t="s">
        <v>239</v>
      </c>
      <c r="C67" s="17">
        <v>1260484</v>
      </c>
      <c r="D67" s="18" t="s">
        <v>122</v>
      </c>
      <c r="E67" s="6"/>
      <c r="F67" s="18">
        <v>520033234</v>
      </c>
      <c r="G67" s="6" t="s">
        <v>196</v>
      </c>
      <c r="H67" s="6" t="s">
        <v>240</v>
      </c>
      <c r="I67" s="6"/>
      <c r="J67" s="6"/>
      <c r="K67" s="23">
        <v>0</v>
      </c>
      <c r="L67" s="6" t="s">
        <v>92</v>
      </c>
      <c r="M67" s="25"/>
      <c r="O67" s="7">
        <v>1.31</v>
      </c>
      <c r="P67" s="7">
        <v>112.98</v>
      </c>
      <c r="Q67" s="7">
        <v>0</v>
      </c>
      <c r="R67" s="7">
        <v>0</v>
      </c>
      <c r="T67" s="8">
        <v>0</v>
      </c>
      <c r="U67" s="8">
        <v>0</v>
      </c>
    </row>
    <row r="68" spans="2:21">
      <c r="B68" s="6" t="s">
        <v>241</v>
      </c>
      <c r="C68" s="17">
        <v>1260546</v>
      </c>
      <c r="D68" s="18" t="s">
        <v>122</v>
      </c>
      <c r="E68" s="6"/>
      <c r="F68" s="18">
        <v>520033234</v>
      </c>
      <c r="G68" s="6" t="s">
        <v>237</v>
      </c>
      <c r="H68" s="6" t="s">
        <v>227</v>
      </c>
      <c r="I68" s="6" t="s">
        <v>172</v>
      </c>
      <c r="J68" s="6"/>
      <c r="K68" s="23">
        <v>2.57</v>
      </c>
      <c r="L68" s="6" t="s">
        <v>92</v>
      </c>
      <c r="M68" s="8">
        <v>5.3499999999999999E-2</v>
      </c>
      <c r="N68" s="8">
        <v>3.0300000000000001E-2</v>
      </c>
      <c r="O68" s="7">
        <v>4040651.34</v>
      </c>
      <c r="P68" s="7">
        <v>111.3</v>
      </c>
      <c r="Q68" s="7">
        <v>0</v>
      </c>
      <c r="R68" s="7">
        <v>4497.24</v>
      </c>
      <c r="S68" s="8">
        <v>3.7000000000000002E-3</v>
      </c>
      <c r="T68" s="8">
        <v>1.5699999999999999E-2</v>
      </c>
      <c r="U68" s="8">
        <v>2.5000000000000001E-3</v>
      </c>
    </row>
    <row r="69" spans="2:21">
      <c r="B69" s="6" t="s">
        <v>242</v>
      </c>
      <c r="C69" s="17">
        <v>1260652</v>
      </c>
      <c r="D69" s="18" t="s">
        <v>122</v>
      </c>
      <c r="E69" s="6"/>
      <c r="F69" s="18">
        <v>520033234</v>
      </c>
      <c r="G69" s="6" t="s">
        <v>237</v>
      </c>
      <c r="H69" s="6" t="s">
        <v>227</v>
      </c>
      <c r="I69" s="6" t="s">
        <v>172</v>
      </c>
      <c r="J69" s="6"/>
      <c r="K69" s="23">
        <v>4.79</v>
      </c>
      <c r="L69" s="6" t="s">
        <v>92</v>
      </c>
      <c r="M69" s="8">
        <v>2.7799999999999998E-2</v>
      </c>
      <c r="N69" s="8">
        <v>3.2899999999999999E-2</v>
      </c>
      <c r="O69" s="7">
        <v>2500000</v>
      </c>
      <c r="P69" s="7">
        <v>99.01</v>
      </c>
      <c r="Q69" s="7">
        <v>0</v>
      </c>
      <c r="R69" s="7">
        <v>2475.25</v>
      </c>
      <c r="S69" s="8">
        <v>1.4E-3</v>
      </c>
      <c r="T69" s="8">
        <v>8.6999999999999994E-3</v>
      </c>
      <c r="U69" s="8">
        <v>1.4E-3</v>
      </c>
    </row>
    <row r="70" spans="2:21">
      <c r="B70" s="6" t="s">
        <v>243</v>
      </c>
      <c r="C70" s="17">
        <v>1260603</v>
      </c>
      <c r="D70" s="18" t="s">
        <v>122</v>
      </c>
      <c r="E70" s="6"/>
      <c r="F70" s="18">
        <v>520033234</v>
      </c>
      <c r="G70" s="6" t="s">
        <v>237</v>
      </c>
      <c r="H70" s="6" t="s">
        <v>227</v>
      </c>
      <c r="I70" s="6" t="s">
        <v>172</v>
      </c>
      <c r="J70" s="6"/>
      <c r="K70" s="23">
        <v>4.6100000000000003</v>
      </c>
      <c r="L70" s="6" t="s">
        <v>92</v>
      </c>
      <c r="M70" s="8">
        <v>0.04</v>
      </c>
      <c r="N70" s="8">
        <v>3.2399999999999998E-2</v>
      </c>
      <c r="O70" s="7">
        <v>10209729</v>
      </c>
      <c r="P70" s="7">
        <v>103.65</v>
      </c>
      <c r="Q70" s="7">
        <v>0</v>
      </c>
      <c r="R70" s="7">
        <v>10582.38</v>
      </c>
      <c r="S70" s="8">
        <v>3.5000000000000001E-3</v>
      </c>
      <c r="T70" s="8">
        <v>3.6999999999999998E-2</v>
      </c>
      <c r="U70" s="8">
        <v>5.7999999999999996E-3</v>
      </c>
    </row>
    <row r="71" spans="2:21">
      <c r="B71" s="6" t="s">
        <v>244</v>
      </c>
      <c r="C71" s="17">
        <v>7670284</v>
      </c>
      <c r="D71" s="18" t="s">
        <v>122</v>
      </c>
      <c r="E71" s="6"/>
      <c r="F71" s="18">
        <v>520017450</v>
      </c>
      <c r="G71" s="6" t="s">
        <v>245</v>
      </c>
      <c r="H71" s="6" t="s">
        <v>227</v>
      </c>
      <c r="I71" s="6" t="s">
        <v>172</v>
      </c>
      <c r="J71" s="6"/>
      <c r="K71" s="23">
        <v>7.49</v>
      </c>
      <c r="L71" s="6" t="s">
        <v>92</v>
      </c>
      <c r="M71" s="8">
        <v>4.4000000000000003E-3</v>
      </c>
      <c r="N71" s="8">
        <v>5.4000000000000003E-3</v>
      </c>
      <c r="O71" s="7">
        <v>1208000</v>
      </c>
      <c r="P71" s="7">
        <v>99.31</v>
      </c>
      <c r="Q71" s="7">
        <v>0</v>
      </c>
      <c r="R71" s="7">
        <v>1199.6600000000001</v>
      </c>
      <c r="S71" s="8">
        <v>2E-3</v>
      </c>
      <c r="T71" s="8">
        <v>4.1999999999999997E-3</v>
      </c>
      <c r="U71" s="8">
        <v>6.9999999999999999E-4</v>
      </c>
    </row>
    <row r="72" spans="2:21">
      <c r="B72" s="6" t="s">
        <v>246</v>
      </c>
      <c r="C72" s="17">
        <v>1161769</v>
      </c>
      <c r="D72" s="18" t="s">
        <v>122</v>
      </c>
      <c r="E72" s="6"/>
      <c r="F72" s="18">
        <v>513682146</v>
      </c>
      <c r="G72" s="6" t="s">
        <v>170</v>
      </c>
      <c r="H72" s="6" t="s">
        <v>227</v>
      </c>
      <c r="I72" s="6" t="s">
        <v>172</v>
      </c>
      <c r="J72" s="6"/>
      <c r="K72" s="23">
        <v>4.49</v>
      </c>
      <c r="L72" s="6" t="s">
        <v>92</v>
      </c>
      <c r="M72" s="8">
        <v>2E-3</v>
      </c>
      <c r="N72" s="8">
        <v>-1.4E-3</v>
      </c>
      <c r="O72" s="7">
        <v>96247</v>
      </c>
      <c r="P72" s="7">
        <v>100.53</v>
      </c>
      <c r="Q72" s="7">
        <v>0</v>
      </c>
      <c r="R72" s="7">
        <v>96.76</v>
      </c>
      <c r="S72" s="8">
        <v>2.0000000000000001E-4</v>
      </c>
      <c r="T72" s="8">
        <v>2.9999999999999997E-4</v>
      </c>
      <c r="U72" s="8">
        <v>1E-4</v>
      </c>
    </row>
    <row r="73" spans="2:21">
      <c r="B73" s="6" t="s">
        <v>247</v>
      </c>
      <c r="C73" s="17">
        <v>1136050</v>
      </c>
      <c r="D73" s="18" t="s">
        <v>122</v>
      </c>
      <c r="E73" s="6"/>
      <c r="F73" s="18">
        <v>513754069</v>
      </c>
      <c r="G73" s="6" t="s">
        <v>245</v>
      </c>
      <c r="H73" s="6" t="s">
        <v>227</v>
      </c>
      <c r="I73" s="6" t="s">
        <v>172</v>
      </c>
      <c r="J73" s="6"/>
      <c r="K73" s="23">
        <v>4.33</v>
      </c>
      <c r="L73" s="6" t="s">
        <v>92</v>
      </c>
      <c r="M73" s="8">
        <v>2.4799999999999999E-2</v>
      </c>
      <c r="N73" s="8">
        <v>2E-3</v>
      </c>
      <c r="O73" s="7">
        <v>409242</v>
      </c>
      <c r="P73" s="7">
        <v>111.64</v>
      </c>
      <c r="Q73" s="7">
        <v>0</v>
      </c>
      <c r="R73" s="7">
        <v>456.88</v>
      </c>
      <c r="S73" s="8">
        <v>1E-3</v>
      </c>
      <c r="T73" s="8">
        <v>1.6000000000000001E-3</v>
      </c>
      <c r="U73" s="8">
        <v>2.9999999999999997E-4</v>
      </c>
    </row>
    <row r="74" spans="2:21">
      <c r="B74" s="6" t="s">
        <v>248</v>
      </c>
      <c r="C74" s="17">
        <v>2260446</v>
      </c>
      <c r="D74" s="18" t="s">
        <v>122</v>
      </c>
      <c r="E74" s="6"/>
      <c r="F74" s="18">
        <v>520024126</v>
      </c>
      <c r="G74" s="6" t="s">
        <v>196</v>
      </c>
      <c r="H74" s="6" t="s">
        <v>227</v>
      </c>
      <c r="I74" s="6" t="s">
        <v>172</v>
      </c>
      <c r="J74" s="6"/>
      <c r="K74" s="23">
        <v>3.84</v>
      </c>
      <c r="L74" s="6" t="s">
        <v>92</v>
      </c>
      <c r="M74" s="8">
        <v>3.6999999999999998E-2</v>
      </c>
      <c r="N74" s="8">
        <v>3.5999999999999999E-3</v>
      </c>
      <c r="O74" s="7">
        <v>4235127.78</v>
      </c>
      <c r="P74" s="7">
        <v>113.31</v>
      </c>
      <c r="Q74" s="7">
        <v>0</v>
      </c>
      <c r="R74" s="7">
        <v>4798.82</v>
      </c>
      <c r="S74" s="8">
        <v>7.0000000000000001E-3</v>
      </c>
      <c r="T74" s="8">
        <v>1.6799999999999999E-2</v>
      </c>
      <c r="U74" s="8">
        <v>2.5999999999999999E-3</v>
      </c>
    </row>
    <row r="75" spans="2:21">
      <c r="B75" s="6" t="s">
        <v>249</v>
      </c>
      <c r="C75" s="17">
        <v>3230224</v>
      </c>
      <c r="D75" s="18" t="s">
        <v>122</v>
      </c>
      <c r="E75" s="6"/>
      <c r="F75" s="18">
        <v>520037789</v>
      </c>
      <c r="G75" s="6" t="s">
        <v>196</v>
      </c>
      <c r="H75" s="6" t="s">
        <v>227</v>
      </c>
      <c r="I75" s="6" t="s">
        <v>172</v>
      </c>
      <c r="J75" s="6"/>
      <c r="K75" s="23">
        <v>1.39</v>
      </c>
      <c r="L75" s="6" t="s">
        <v>92</v>
      </c>
      <c r="M75" s="8">
        <v>5.8500000000000003E-2</v>
      </c>
      <c r="N75" s="8">
        <v>7.0000000000000001E-3</v>
      </c>
      <c r="O75" s="7">
        <v>945686.56</v>
      </c>
      <c r="P75" s="7">
        <v>116.7</v>
      </c>
      <c r="Q75" s="7">
        <v>0</v>
      </c>
      <c r="R75" s="7">
        <v>1103.6199999999999</v>
      </c>
      <c r="S75" s="8">
        <v>1.6000000000000001E-3</v>
      </c>
      <c r="T75" s="8">
        <v>3.8999999999999998E-3</v>
      </c>
      <c r="U75" s="8">
        <v>5.9999999999999995E-4</v>
      </c>
    </row>
    <row r="76" spans="2:21">
      <c r="B76" s="6" t="s">
        <v>250</v>
      </c>
      <c r="C76" s="17">
        <v>3230208</v>
      </c>
      <c r="D76" s="18" t="s">
        <v>122</v>
      </c>
      <c r="E76" s="6"/>
      <c r="F76" s="18">
        <v>520037789</v>
      </c>
      <c r="G76" s="6" t="s">
        <v>196</v>
      </c>
      <c r="H76" s="6" t="s">
        <v>227</v>
      </c>
      <c r="I76" s="6" t="s">
        <v>172</v>
      </c>
      <c r="J76" s="6"/>
      <c r="K76" s="23">
        <v>4.1500000000000004</v>
      </c>
      <c r="L76" s="6" t="s">
        <v>92</v>
      </c>
      <c r="M76" s="8">
        <v>2.3E-2</v>
      </c>
      <c r="N76" s="8">
        <v>8.2000000000000007E-3</v>
      </c>
      <c r="O76" s="7">
        <v>2473702.9900000002</v>
      </c>
      <c r="P76" s="7">
        <v>107.95</v>
      </c>
      <c r="Q76" s="7">
        <v>57.47</v>
      </c>
      <c r="R76" s="7">
        <v>2727.84</v>
      </c>
      <c r="S76" s="8">
        <v>1.9E-3</v>
      </c>
      <c r="T76" s="8">
        <v>9.4999999999999998E-3</v>
      </c>
      <c r="U76" s="8">
        <v>1.5E-3</v>
      </c>
    </row>
    <row r="77" spans="2:21">
      <c r="B77" s="6" t="s">
        <v>251</v>
      </c>
      <c r="C77" s="17">
        <v>3230273</v>
      </c>
      <c r="D77" s="18" t="s">
        <v>122</v>
      </c>
      <c r="E77" s="6"/>
      <c r="F77" s="18">
        <v>520037789</v>
      </c>
      <c r="G77" s="6" t="s">
        <v>196</v>
      </c>
      <c r="H77" s="6" t="s">
        <v>227</v>
      </c>
      <c r="I77" s="6" t="s">
        <v>172</v>
      </c>
      <c r="J77" s="6"/>
      <c r="K77" s="23">
        <v>5.98</v>
      </c>
      <c r="L77" s="6" t="s">
        <v>92</v>
      </c>
      <c r="M77" s="8">
        <v>2.2499999999999999E-2</v>
      </c>
      <c r="N77" s="8">
        <v>8.8000000000000005E-3</v>
      </c>
      <c r="O77" s="7">
        <v>2980830.95</v>
      </c>
      <c r="P77" s="7">
        <v>109.78</v>
      </c>
      <c r="Q77" s="7">
        <v>99.64</v>
      </c>
      <c r="R77" s="7">
        <v>3372</v>
      </c>
      <c r="S77" s="8">
        <v>7.7999999999999996E-3</v>
      </c>
      <c r="T77" s="8">
        <v>1.18E-2</v>
      </c>
      <c r="U77" s="8">
        <v>1.9E-3</v>
      </c>
    </row>
    <row r="78" spans="2:21">
      <c r="B78" s="6" t="s">
        <v>252</v>
      </c>
      <c r="C78" s="17">
        <v>3230125</v>
      </c>
      <c r="D78" s="18" t="s">
        <v>122</v>
      </c>
      <c r="E78" s="6"/>
      <c r="F78" s="18">
        <v>520037789</v>
      </c>
      <c r="G78" s="6" t="s">
        <v>196</v>
      </c>
      <c r="H78" s="6" t="s">
        <v>227</v>
      </c>
      <c r="I78" s="6" t="s">
        <v>172</v>
      </c>
      <c r="J78" s="6"/>
      <c r="K78" s="23">
        <v>1.72</v>
      </c>
      <c r="L78" s="6" t="s">
        <v>92</v>
      </c>
      <c r="M78" s="8">
        <v>4.9000000000000002E-2</v>
      </c>
      <c r="N78" s="8">
        <v>3.3999999999999998E-3</v>
      </c>
      <c r="O78" s="7">
        <v>1273362.58</v>
      </c>
      <c r="P78" s="7">
        <v>112.51</v>
      </c>
      <c r="Q78" s="7">
        <v>0</v>
      </c>
      <c r="R78" s="7">
        <v>1432.66</v>
      </c>
      <c r="S78" s="8">
        <v>3.2000000000000002E-3</v>
      </c>
      <c r="T78" s="8">
        <v>5.0000000000000001E-3</v>
      </c>
      <c r="U78" s="8">
        <v>8.0000000000000004E-4</v>
      </c>
    </row>
    <row r="79" spans="2:21">
      <c r="B79" s="6" t="s">
        <v>253</v>
      </c>
      <c r="C79" s="17">
        <v>1103670</v>
      </c>
      <c r="D79" s="18" t="s">
        <v>122</v>
      </c>
      <c r="E79" s="6"/>
      <c r="F79" s="18">
        <v>513937714</v>
      </c>
      <c r="G79" s="6" t="s">
        <v>245</v>
      </c>
      <c r="H79" s="6" t="s">
        <v>233</v>
      </c>
      <c r="I79" s="6" t="s">
        <v>175</v>
      </c>
      <c r="J79" s="6"/>
      <c r="K79" s="23">
        <v>0.99</v>
      </c>
      <c r="L79" s="6" t="s">
        <v>92</v>
      </c>
      <c r="M79" s="8">
        <v>4.0500000000000001E-2</v>
      </c>
      <c r="N79" s="8">
        <v>5.1000000000000004E-3</v>
      </c>
      <c r="O79" s="7">
        <v>102254.28</v>
      </c>
      <c r="P79" s="7">
        <v>127.16</v>
      </c>
      <c r="Q79" s="7">
        <v>0</v>
      </c>
      <c r="R79" s="7">
        <v>130.03</v>
      </c>
      <c r="S79" s="8">
        <v>1.4E-3</v>
      </c>
      <c r="T79" s="8">
        <v>5.0000000000000001E-4</v>
      </c>
      <c r="U79" s="8">
        <v>1E-4</v>
      </c>
    </row>
    <row r="80" spans="2:21">
      <c r="B80" s="6" t="s">
        <v>254</v>
      </c>
      <c r="C80" s="17">
        <v>1132927</v>
      </c>
      <c r="D80" s="18" t="s">
        <v>122</v>
      </c>
      <c r="E80" s="6"/>
      <c r="F80" s="18">
        <v>513992529</v>
      </c>
      <c r="G80" s="6" t="s">
        <v>196</v>
      </c>
      <c r="H80" s="6" t="s">
        <v>233</v>
      </c>
      <c r="I80" s="6" t="s">
        <v>175</v>
      </c>
      <c r="J80" s="6"/>
      <c r="K80" s="23">
        <v>2.35</v>
      </c>
      <c r="L80" s="6" t="s">
        <v>92</v>
      </c>
      <c r="M80" s="8">
        <v>2.75E-2</v>
      </c>
      <c r="N80" s="8">
        <v>-2.0999999999999999E-3</v>
      </c>
      <c r="O80" s="7">
        <v>209698.13</v>
      </c>
      <c r="P80" s="7">
        <v>106.51</v>
      </c>
      <c r="Q80" s="7">
        <v>0</v>
      </c>
      <c r="R80" s="7">
        <v>223.35</v>
      </c>
      <c r="S80" s="8">
        <v>5.0000000000000001E-4</v>
      </c>
      <c r="T80" s="8">
        <v>8.0000000000000004E-4</v>
      </c>
      <c r="U80" s="8">
        <v>1E-4</v>
      </c>
    </row>
    <row r="81" spans="2:21">
      <c r="B81" s="6" t="s">
        <v>255</v>
      </c>
      <c r="C81" s="17">
        <v>1139542</v>
      </c>
      <c r="D81" s="18" t="s">
        <v>122</v>
      </c>
      <c r="E81" s="6"/>
      <c r="F81" s="18">
        <v>510216054</v>
      </c>
      <c r="G81" s="6" t="s">
        <v>213</v>
      </c>
      <c r="H81" s="6" t="s">
        <v>227</v>
      </c>
      <c r="I81" s="6" t="s">
        <v>172</v>
      </c>
      <c r="J81" s="6"/>
      <c r="K81" s="23">
        <v>4.3</v>
      </c>
      <c r="L81" s="6" t="s">
        <v>92</v>
      </c>
      <c r="M81" s="8">
        <v>1.9400000000000001E-2</v>
      </c>
      <c r="N81" s="8">
        <v>5.9999999999999995E-4</v>
      </c>
      <c r="O81" s="7">
        <v>2651771.11</v>
      </c>
      <c r="P81" s="7">
        <v>109.3</v>
      </c>
      <c r="Q81" s="7">
        <v>0</v>
      </c>
      <c r="R81" s="7">
        <v>2898.39</v>
      </c>
      <c r="S81" s="8">
        <v>5.4999999999999997E-3</v>
      </c>
      <c r="T81" s="8">
        <v>1.01E-2</v>
      </c>
      <c r="U81" s="8">
        <v>1.6000000000000001E-3</v>
      </c>
    </row>
    <row r="82" spans="2:21">
      <c r="B82" s="6" t="s">
        <v>256</v>
      </c>
      <c r="C82" s="17">
        <v>1142595</v>
      </c>
      <c r="D82" s="18" t="s">
        <v>122</v>
      </c>
      <c r="E82" s="6"/>
      <c r="F82" s="18">
        <v>510216054</v>
      </c>
      <c r="G82" s="6" t="s">
        <v>213</v>
      </c>
      <c r="H82" s="6" t="s">
        <v>227</v>
      </c>
      <c r="I82" s="6" t="s">
        <v>172</v>
      </c>
      <c r="J82" s="6"/>
      <c r="K82" s="23">
        <v>5.33</v>
      </c>
      <c r="L82" s="6" t="s">
        <v>92</v>
      </c>
      <c r="M82" s="8">
        <v>1.23E-2</v>
      </c>
      <c r="N82" s="8">
        <v>2.8E-3</v>
      </c>
      <c r="O82" s="7">
        <v>274741.44</v>
      </c>
      <c r="P82" s="7">
        <v>105.9</v>
      </c>
      <c r="Q82" s="7">
        <v>0</v>
      </c>
      <c r="R82" s="7">
        <v>290.95</v>
      </c>
      <c r="S82" s="8">
        <v>2.0000000000000001E-4</v>
      </c>
      <c r="T82" s="8">
        <v>1E-3</v>
      </c>
      <c r="U82" s="8">
        <v>2.0000000000000001E-4</v>
      </c>
    </row>
    <row r="83" spans="2:21">
      <c r="B83" s="6" t="s">
        <v>257</v>
      </c>
      <c r="C83" s="17">
        <v>1140615</v>
      </c>
      <c r="D83" s="18" t="s">
        <v>122</v>
      </c>
      <c r="E83" s="6"/>
      <c r="F83" s="18">
        <v>513765859</v>
      </c>
      <c r="G83" s="6" t="s">
        <v>196</v>
      </c>
      <c r="H83" s="6" t="s">
        <v>227</v>
      </c>
      <c r="I83" s="6" t="s">
        <v>172</v>
      </c>
      <c r="J83" s="6"/>
      <c r="K83" s="23">
        <v>3.58</v>
      </c>
      <c r="L83" s="6" t="s">
        <v>92</v>
      </c>
      <c r="M83" s="8">
        <v>1.6E-2</v>
      </c>
      <c r="N83" s="8">
        <v>3.2000000000000002E-3</v>
      </c>
      <c r="O83" s="7">
        <v>307108.68</v>
      </c>
      <c r="P83" s="7">
        <v>106.25</v>
      </c>
      <c r="Q83" s="7">
        <v>0</v>
      </c>
      <c r="R83" s="7">
        <v>326.3</v>
      </c>
      <c r="S83" s="8">
        <v>5.0000000000000001E-4</v>
      </c>
      <c r="T83" s="8">
        <v>1.1000000000000001E-3</v>
      </c>
      <c r="U83" s="8">
        <v>2.0000000000000001E-4</v>
      </c>
    </row>
    <row r="84" spans="2:21">
      <c r="B84" s="6" t="s">
        <v>258</v>
      </c>
      <c r="C84" s="17">
        <v>1121763</v>
      </c>
      <c r="D84" s="18" t="s">
        <v>122</v>
      </c>
      <c r="E84" s="6"/>
      <c r="F84" s="18">
        <v>520043795</v>
      </c>
      <c r="G84" s="6" t="s">
        <v>259</v>
      </c>
      <c r="H84" s="6" t="s">
        <v>260</v>
      </c>
      <c r="I84" s="6" t="s">
        <v>175</v>
      </c>
      <c r="J84" s="6"/>
      <c r="K84" s="23">
        <v>2.84</v>
      </c>
      <c r="L84" s="6" t="s">
        <v>92</v>
      </c>
      <c r="M84" s="8">
        <v>3.95E-2</v>
      </c>
      <c r="N84" s="8">
        <v>3.3999999999999998E-3</v>
      </c>
      <c r="O84" s="7">
        <v>164444.34</v>
      </c>
      <c r="P84" s="7">
        <v>117.32</v>
      </c>
      <c r="Q84" s="7">
        <v>0</v>
      </c>
      <c r="R84" s="7">
        <v>192.93</v>
      </c>
      <c r="S84" s="8">
        <v>4.0000000000000002E-4</v>
      </c>
      <c r="T84" s="8">
        <v>6.9999999999999999E-4</v>
      </c>
      <c r="U84" s="8">
        <v>1E-4</v>
      </c>
    </row>
    <row r="85" spans="2:21">
      <c r="B85" s="6" t="s">
        <v>261</v>
      </c>
      <c r="C85" s="17">
        <v>3870102</v>
      </c>
      <c r="D85" s="18" t="s">
        <v>122</v>
      </c>
      <c r="E85" s="6"/>
      <c r="F85" s="18">
        <v>520038894</v>
      </c>
      <c r="G85" s="6" t="s">
        <v>237</v>
      </c>
      <c r="H85" s="6" t="s">
        <v>262</v>
      </c>
      <c r="I85" s="6" t="s">
        <v>175</v>
      </c>
      <c r="J85" s="6"/>
      <c r="K85" s="23">
        <v>0.91</v>
      </c>
      <c r="L85" s="6" t="s">
        <v>92</v>
      </c>
      <c r="M85" s="8">
        <v>1.8499999999999999E-2</v>
      </c>
      <c r="N85" s="8">
        <v>2.0199999999999999E-2</v>
      </c>
      <c r="O85" s="7">
        <v>0.25</v>
      </c>
      <c r="P85" s="7">
        <v>100.2</v>
      </c>
      <c r="Q85" s="7">
        <v>0</v>
      </c>
      <c r="R85" s="7">
        <v>0</v>
      </c>
      <c r="S85" s="8">
        <v>0</v>
      </c>
      <c r="T85" s="8">
        <v>0</v>
      </c>
      <c r="U85" s="8">
        <v>0</v>
      </c>
    </row>
    <row r="86" spans="2:21">
      <c r="B86" s="6" t="s">
        <v>263</v>
      </c>
      <c r="C86" s="17">
        <v>1142231</v>
      </c>
      <c r="D86" s="18" t="s">
        <v>122</v>
      </c>
      <c r="E86" s="6"/>
      <c r="F86" s="18">
        <v>510560188</v>
      </c>
      <c r="G86" s="6" t="s">
        <v>237</v>
      </c>
      <c r="H86" s="6" t="s">
        <v>262</v>
      </c>
      <c r="I86" s="6" t="s">
        <v>175</v>
      </c>
      <c r="J86" s="6"/>
      <c r="K86" s="23">
        <v>4.9400000000000004</v>
      </c>
      <c r="L86" s="6" t="s">
        <v>92</v>
      </c>
      <c r="M86" s="8">
        <v>2.5700000000000001E-2</v>
      </c>
      <c r="N86" s="8">
        <v>1.44E-2</v>
      </c>
      <c r="O86" s="7">
        <v>284750</v>
      </c>
      <c r="P86" s="7">
        <v>107.21</v>
      </c>
      <c r="Q86" s="7">
        <v>0</v>
      </c>
      <c r="R86" s="7">
        <v>305.27999999999997</v>
      </c>
      <c r="S86" s="8">
        <v>2.0000000000000001E-4</v>
      </c>
      <c r="T86" s="8">
        <v>1.1000000000000001E-3</v>
      </c>
      <c r="U86" s="8">
        <v>2.0000000000000001E-4</v>
      </c>
    </row>
    <row r="87" spans="2:21">
      <c r="B87" s="6" t="s">
        <v>264</v>
      </c>
      <c r="C87" s="17">
        <v>1129550</v>
      </c>
      <c r="D87" s="18" t="s">
        <v>122</v>
      </c>
      <c r="E87" s="6"/>
      <c r="F87" s="18">
        <v>510560188</v>
      </c>
      <c r="G87" s="6" t="s">
        <v>237</v>
      </c>
      <c r="H87" s="6" t="s">
        <v>262</v>
      </c>
      <c r="I87" s="6" t="s">
        <v>175</v>
      </c>
      <c r="J87" s="6"/>
      <c r="K87" s="23">
        <v>0.01</v>
      </c>
      <c r="L87" s="6" t="s">
        <v>92</v>
      </c>
      <c r="M87" s="8">
        <v>4.8000000000000001E-2</v>
      </c>
      <c r="N87" s="8">
        <v>5.8700000000000002E-2</v>
      </c>
      <c r="O87" s="7">
        <v>361039.4</v>
      </c>
      <c r="P87" s="7">
        <v>102.32</v>
      </c>
      <c r="Q87" s="7">
        <v>0</v>
      </c>
      <c r="R87" s="7">
        <v>369.42</v>
      </c>
      <c r="S87" s="8">
        <v>4.5999999999999999E-3</v>
      </c>
      <c r="T87" s="8">
        <v>1.2999999999999999E-3</v>
      </c>
      <c r="U87" s="8">
        <v>2.0000000000000001E-4</v>
      </c>
    </row>
    <row r="88" spans="2:21">
      <c r="B88" s="6" t="s">
        <v>265</v>
      </c>
      <c r="C88" s="17">
        <v>6120224</v>
      </c>
      <c r="D88" s="18" t="s">
        <v>122</v>
      </c>
      <c r="E88" s="6"/>
      <c r="F88" s="18">
        <v>520020116</v>
      </c>
      <c r="G88" s="6" t="s">
        <v>196</v>
      </c>
      <c r="H88" s="6" t="s">
        <v>266</v>
      </c>
      <c r="I88" s="6" t="s">
        <v>172</v>
      </c>
      <c r="J88" s="6"/>
      <c r="K88" s="23">
        <v>5.62</v>
      </c>
      <c r="L88" s="6" t="s">
        <v>92</v>
      </c>
      <c r="M88" s="8">
        <v>1.7999999999999999E-2</v>
      </c>
      <c r="N88" s="8">
        <v>7.1999999999999998E-3</v>
      </c>
      <c r="O88" s="7">
        <v>419390.8</v>
      </c>
      <c r="P88" s="7">
        <v>107.16</v>
      </c>
      <c r="Q88" s="7">
        <v>0</v>
      </c>
      <c r="R88" s="7">
        <v>449.42</v>
      </c>
      <c r="S88" s="8">
        <v>6.9999999999999999E-4</v>
      </c>
      <c r="T88" s="8">
        <v>1.6000000000000001E-3</v>
      </c>
      <c r="U88" s="8">
        <v>2.0000000000000001E-4</v>
      </c>
    </row>
    <row r="89" spans="2:21">
      <c r="B89" s="6" t="s">
        <v>267</v>
      </c>
      <c r="C89" s="17">
        <v>1150903</v>
      </c>
      <c r="D89" s="18" t="s">
        <v>122</v>
      </c>
      <c r="E89" s="6"/>
      <c r="F89" s="18">
        <v>512096793</v>
      </c>
      <c r="G89" s="6" t="s">
        <v>196</v>
      </c>
      <c r="H89" s="6" t="s">
        <v>262</v>
      </c>
      <c r="I89" s="6" t="s">
        <v>175</v>
      </c>
      <c r="J89" s="6"/>
      <c r="K89" s="23">
        <v>4.71</v>
      </c>
      <c r="L89" s="6" t="s">
        <v>92</v>
      </c>
      <c r="M89" s="8">
        <v>2.8500000000000001E-2</v>
      </c>
      <c r="N89" s="8">
        <v>1.2E-2</v>
      </c>
      <c r="O89" s="7">
        <v>762000</v>
      </c>
      <c r="P89" s="7">
        <v>107.99</v>
      </c>
      <c r="Q89" s="7">
        <v>0</v>
      </c>
      <c r="R89" s="7">
        <v>822.88</v>
      </c>
      <c r="S89" s="8">
        <v>4.0000000000000001E-3</v>
      </c>
      <c r="T89" s="8">
        <v>2.8999999999999998E-3</v>
      </c>
      <c r="U89" s="8">
        <v>5.0000000000000001E-4</v>
      </c>
    </row>
    <row r="90" spans="2:21">
      <c r="B90" s="6" t="s">
        <v>268</v>
      </c>
      <c r="C90" s="17">
        <v>5760160</v>
      </c>
      <c r="D90" s="18" t="s">
        <v>122</v>
      </c>
      <c r="E90" s="6"/>
      <c r="F90" s="18">
        <v>520028010</v>
      </c>
      <c r="G90" s="6" t="s">
        <v>269</v>
      </c>
      <c r="H90" s="6" t="s">
        <v>266</v>
      </c>
      <c r="I90" s="6" t="s">
        <v>172</v>
      </c>
      <c r="J90" s="6"/>
      <c r="K90" s="23">
        <v>0.19</v>
      </c>
      <c r="L90" s="6" t="s">
        <v>92</v>
      </c>
      <c r="M90" s="8">
        <v>5.1175999999999999E-2</v>
      </c>
      <c r="N90" s="8">
        <v>3.2800000000000003E-2</v>
      </c>
      <c r="O90" s="7">
        <v>47020</v>
      </c>
      <c r="P90" s="7">
        <v>123.34</v>
      </c>
      <c r="Q90" s="7">
        <v>0</v>
      </c>
      <c r="R90" s="7">
        <v>57.99</v>
      </c>
      <c r="S90" s="8">
        <v>1E-4</v>
      </c>
      <c r="T90" s="8">
        <v>2.0000000000000001E-4</v>
      </c>
      <c r="U90" s="8">
        <v>0</v>
      </c>
    </row>
    <row r="91" spans="2:21">
      <c r="B91" s="6" t="s">
        <v>270</v>
      </c>
      <c r="C91" s="17">
        <v>1168145</v>
      </c>
      <c r="D91" s="18" t="s">
        <v>122</v>
      </c>
      <c r="E91" s="6"/>
      <c r="F91" s="18">
        <v>513893123</v>
      </c>
      <c r="G91" s="6" t="s">
        <v>259</v>
      </c>
      <c r="H91" s="6" t="s">
        <v>262</v>
      </c>
      <c r="I91" s="6" t="s">
        <v>175</v>
      </c>
      <c r="J91" s="6"/>
      <c r="K91" s="23">
        <v>1.38</v>
      </c>
      <c r="L91" s="6" t="s">
        <v>92</v>
      </c>
      <c r="M91" s="8">
        <v>1.35E-2</v>
      </c>
      <c r="N91" s="8">
        <v>1.3299999999999999E-2</v>
      </c>
      <c r="O91" s="7">
        <v>855000.04</v>
      </c>
      <c r="P91" s="7">
        <v>100.6</v>
      </c>
      <c r="Q91" s="7">
        <v>0</v>
      </c>
      <c r="R91" s="7">
        <v>860.13</v>
      </c>
      <c r="S91" s="8">
        <v>1.2999999999999999E-3</v>
      </c>
      <c r="T91" s="8">
        <v>3.0000000000000001E-3</v>
      </c>
      <c r="U91" s="8">
        <v>5.0000000000000001E-4</v>
      </c>
    </row>
    <row r="92" spans="2:21">
      <c r="B92" s="6" t="s">
        <v>271</v>
      </c>
      <c r="C92" s="17">
        <v>1132828</v>
      </c>
      <c r="D92" s="18" t="s">
        <v>122</v>
      </c>
      <c r="E92" s="6"/>
      <c r="F92" s="18">
        <v>511930125</v>
      </c>
      <c r="G92" s="6" t="s">
        <v>230</v>
      </c>
      <c r="H92" s="6" t="s">
        <v>266</v>
      </c>
      <c r="I92" s="6" t="s">
        <v>172</v>
      </c>
      <c r="J92" s="6"/>
      <c r="K92" s="23">
        <v>1.98</v>
      </c>
      <c r="L92" s="6" t="s">
        <v>92</v>
      </c>
      <c r="M92" s="8">
        <v>1.9800000000000002E-2</v>
      </c>
      <c r="N92" s="8">
        <v>8.6E-3</v>
      </c>
      <c r="O92" s="7">
        <v>8.7899999999999991</v>
      </c>
      <c r="P92" s="7">
        <v>102.3</v>
      </c>
      <c r="Q92" s="7">
        <v>0</v>
      </c>
      <c r="R92" s="7">
        <v>0.01</v>
      </c>
      <c r="S92" s="8">
        <v>0</v>
      </c>
      <c r="T92" s="8">
        <v>0</v>
      </c>
      <c r="U92" s="8">
        <v>0</v>
      </c>
    </row>
    <row r="93" spans="2:21">
      <c r="B93" s="6" t="s">
        <v>272</v>
      </c>
      <c r="C93" s="17">
        <v>1135888</v>
      </c>
      <c r="D93" s="18" t="s">
        <v>122</v>
      </c>
      <c r="E93" s="6"/>
      <c r="F93" s="18">
        <v>520036104</v>
      </c>
      <c r="G93" s="6" t="s">
        <v>273</v>
      </c>
      <c r="H93" s="6" t="s">
        <v>266</v>
      </c>
      <c r="I93" s="6" t="s">
        <v>172</v>
      </c>
      <c r="J93" s="6"/>
      <c r="K93" s="23">
        <v>5.6</v>
      </c>
      <c r="L93" s="6" t="s">
        <v>92</v>
      </c>
      <c r="M93" s="8">
        <v>3.9E-2</v>
      </c>
      <c r="N93" s="8">
        <v>1.4200000000000001E-2</v>
      </c>
      <c r="O93" s="7">
        <v>517495.56</v>
      </c>
      <c r="P93" s="7">
        <v>115.83</v>
      </c>
      <c r="Q93" s="7">
        <v>0</v>
      </c>
      <c r="R93" s="7">
        <v>599.41999999999996</v>
      </c>
      <c r="S93" s="8">
        <v>2.9999999999999997E-4</v>
      </c>
      <c r="T93" s="8">
        <v>2.0999999999999999E-3</v>
      </c>
      <c r="U93" s="8">
        <v>2.9999999999999997E-4</v>
      </c>
    </row>
    <row r="94" spans="2:21">
      <c r="B94" s="6" t="s">
        <v>274</v>
      </c>
      <c r="C94" s="17">
        <v>1166057</v>
      </c>
      <c r="D94" s="18" t="s">
        <v>122</v>
      </c>
      <c r="E94" s="6"/>
      <c r="F94" s="18">
        <v>514401702</v>
      </c>
      <c r="G94" s="6" t="s">
        <v>213</v>
      </c>
      <c r="H94" s="6" t="s">
        <v>275</v>
      </c>
      <c r="I94" s="6" t="s">
        <v>172</v>
      </c>
      <c r="J94" s="6"/>
      <c r="K94" s="23">
        <v>5.74</v>
      </c>
      <c r="L94" s="6" t="s">
        <v>92</v>
      </c>
      <c r="M94" s="8">
        <v>2.75E-2</v>
      </c>
      <c r="N94" s="8">
        <v>1.11E-2</v>
      </c>
      <c r="O94" s="7">
        <v>756000</v>
      </c>
      <c r="P94" s="7">
        <v>110.5</v>
      </c>
      <c r="Q94" s="7">
        <v>0</v>
      </c>
      <c r="R94" s="7">
        <v>835.38</v>
      </c>
      <c r="S94" s="8">
        <v>8.0000000000000004E-4</v>
      </c>
      <c r="T94" s="8">
        <v>2.8999999999999998E-3</v>
      </c>
      <c r="U94" s="8">
        <v>5.0000000000000001E-4</v>
      </c>
    </row>
    <row r="95" spans="2:21">
      <c r="B95" s="6" t="s">
        <v>276</v>
      </c>
      <c r="C95" s="17">
        <v>6120240</v>
      </c>
      <c r="D95" s="18" t="s">
        <v>122</v>
      </c>
      <c r="E95" s="6"/>
      <c r="F95" s="18">
        <v>520020116</v>
      </c>
      <c r="G95" s="6" t="s">
        <v>196</v>
      </c>
      <c r="H95" s="6" t="s">
        <v>275</v>
      </c>
      <c r="I95" s="6" t="s">
        <v>172</v>
      </c>
      <c r="J95" s="6"/>
      <c r="K95" s="23">
        <v>3.32</v>
      </c>
      <c r="L95" s="6" t="s">
        <v>92</v>
      </c>
      <c r="M95" s="8">
        <v>2.2499999999999999E-2</v>
      </c>
      <c r="N95" s="8">
        <v>2.47E-2</v>
      </c>
      <c r="O95" s="7">
        <v>433328</v>
      </c>
      <c r="P95" s="7">
        <v>99.88</v>
      </c>
      <c r="Q95" s="7">
        <v>0</v>
      </c>
      <c r="R95" s="7">
        <v>432.81</v>
      </c>
      <c r="S95" s="8">
        <v>6.9999999999999999E-4</v>
      </c>
      <c r="T95" s="8">
        <v>1.5E-3</v>
      </c>
      <c r="U95" s="8">
        <v>2.0000000000000001E-4</v>
      </c>
    </row>
    <row r="96" spans="2:21">
      <c r="B96" s="6" t="s">
        <v>277</v>
      </c>
      <c r="C96" s="17">
        <v>1143163</v>
      </c>
      <c r="D96" s="18" t="s">
        <v>122</v>
      </c>
      <c r="E96" s="6"/>
      <c r="F96" s="18">
        <v>511491839</v>
      </c>
      <c r="G96" s="6" t="s">
        <v>237</v>
      </c>
      <c r="H96" s="6" t="s">
        <v>278</v>
      </c>
      <c r="I96" s="6" t="s">
        <v>175</v>
      </c>
      <c r="J96" s="6"/>
      <c r="K96" s="23">
        <v>3.43</v>
      </c>
      <c r="L96" s="6" t="s">
        <v>92</v>
      </c>
      <c r="M96" s="8">
        <v>3.2399999999999998E-2</v>
      </c>
      <c r="N96" s="8">
        <v>5.6899999999999999E-2</v>
      </c>
      <c r="O96" s="7">
        <v>155913.81</v>
      </c>
      <c r="P96" s="7">
        <v>94.73</v>
      </c>
      <c r="Q96" s="7">
        <v>0</v>
      </c>
      <c r="R96" s="7">
        <v>147.69999999999999</v>
      </c>
      <c r="S96" s="8">
        <v>1.1000000000000001E-3</v>
      </c>
      <c r="T96" s="8">
        <v>5.0000000000000001E-4</v>
      </c>
      <c r="U96" s="8">
        <v>1E-4</v>
      </c>
    </row>
    <row r="97" spans="2:21">
      <c r="B97" s="6" t="s">
        <v>279</v>
      </c>
      <c r="C97" s="17">
        <v>6390207</v>
      </c>
      <c r="D97" s="18" t="s">
        <v>122</v>
      </c>
      <c r="E97" s="6"/>
      <c r="F97" s="18">
        <v>520023896</v>
      </c>
      <c r="G97" s="6" t="s">
        <v>269</v>
      </c>
      <c r="H97" s="6" t="s">
        <v>280</v>
      </c>
      <c r="I97" s="6" t="s">
        <v>172</v>
      </c>
      <c r="J97" s="6"/>
      <c r="K97" s="23">
        <v>2.86</v>
      </c>
      <c r="L97" s="6" t="s">
        <v>92</v>
      </c>
      <c r="M97" s="8">
        <v>4.9500000000000002E-2</v>
      </c>
      <c r="N97" s="8">
        <v>2.5600000000000001E-2</v>
      </c>
      <c r="O97" s="7">
        <v>525779.46</v>
      </c>
      <c r="P97" s="7">
        <v>128.97999999999999</v>
      </c>
      <c r="Q97" s="7">
        <v>0</v>
      </c>
      <c r="R97" s="7">
        <v>678.15</v>
      </c>
      <c r="S97" s="8">
        <v>5.0000000000000001E-4</v>
      </c>
      <c r="T97" s="8">
        <v>2.3999999999999998E-3</v>
      </c>
      <c r="U97" s="8">
        <v>4.0000000000000002E-4</v>
      </c>
    </row>
    <row r="98" spans="2:21">
      <c r="B98" s="6" t="s">
        <v>281</v>
      </c>
      <c r="C98" s="17">
        <v>1105543</v>
      </c>
      <c r="D98" s="18" t="s">
        <v>122</v>
      </c>
      <c r="E98" s="6"/>
      <c r="F98" s="18">
        <v>520044322</v>
      </c>
      <c r="G98" s="6" t="s">
        <v>282</v>
      </c>
      <c r="H98" s="6" t="s">
        <v>283</v>
      </c>
      <c r="I98" s="6" t="s">
        <v>172</v>
      </c>
      <c r="J98" s="6"/>
      <c r="K98" s="23">
        <v>0.47</v>
      </c>
      <c r="L98" s="6" t="s">
        <v>92</v>
      </c>
      <c r="M98" s="8">
        <v>4.5999999999999999E-2</v>
      </c>
      <c r="N98" s="8">
        <v>0.48670000000000002</v>
      </c>
      <c r="O98" s="7">
        <v>0.09</v>
      </c>
      <c r="P98" s="7">
        <v>103.86</v>
      </c>
      <c r="Q98" s="7">
        <v>0</v>
      </c>
      <c r="R98" s="7">
        <v>0</v>
      </c>
      <c r="S98" s="8">
        <v>0</v>
      </c>
      <c r="T98" s="8">
        <v>0</v>
      </c>
      <c r="U98" s="8">
        <v>0</v>
      </c>
    </row>
    <row r="99" spans="2:21">
      <c r="B99" s="6" t="s">
        <v>284</v>
      </c>
      <c r="C99" s="17">
        <v>1106046</v>
      </c>
      <c r="D99" s="18" t="s">
        <v>122</v>
      </c>
      <c r="E99" s="6"/>
      <c r="F99" s="18">
        <v>520044322</v>
      </c>
      <c r="G99" s="6" t="s">
        <v>282</v>
      </c>
      <c r="H99" s="6" t="s">
        <v>283</v>
      </c>
      <c r="I99" s="6" t="s">
        <v>172</v>
      </c>
      <c r="J99" s="6"/>
      <c r="K99" s="23">
        <v>0.72</v>
      </c>
      <c r="L99" s="6" t="s">
        <v>92</v>
      </c>
      <c r="M99" s="8">
        <v>4.4999999999999998E-2</v>
      </c>
      <c r="N99" s="8">
        <v>0.48110000000000003</v>
      </c>
      <c r="O99" s="7">
        <v>0.85</v>
      </c>
      <c r="P99" s="7">
        <v>93.4</v>
      </c>
      <c r="Q99" s="7">
        <v>0</v>
      </c>
      <c r="R99" s="7">
        <v>0</v>
      </c>
      <c r="S99" s="8">
        <v>0</v>
      </c>
      <c r="T99" s="8">
        <v>0</v>
      </c>
      <c r="U99" s="8">
        <v>0</v>
      </c>
    </row>
    <row r="100" spans="2:21">
      <c r="B100" s="6" t="s">
        <v>285</v>
      </c>
      <c r="C100" s="17">
        <v>1131614</v>
      </c>
      <c r="D100" s="18" t="s">
        <v>122</v>
      </c>
      <c r="E100" s="6"/>
      <c r="F100" s="18">
        <v>520044264</v>
      </c>
      <c r="G100" s="6" t="s">
        <v>286</v>
      </c>
      <c r="H100" s="6" t="s">
        <v>287</v>
      </c>
      <c r="I100" s="6"/>
      <c r="J100" s="6"/>
      <c r="K100" s="23">
        <v>5.3</v>
      </c>
      <c r="L100" s="6" t="s">
        <v>92</v>
      </c>
      <c r="M100" s="8">
        <v>0.06</v>
      </c>
      <c r="N100" s="8">
        <v>5</v>
      </c>
      <c r="O100" s="7">
        <v>0.45</v>
      </c>
      <c r="P100" s="7">
        <v>2.72</v>
      </c>
      <c r="Q100" s="7">
        <v>0</v>
      </c>
      <c r="R100" s="7">
        <v>0</v>
      </c>
      <c r="S100" s="8">
        <v>0</v>
      </c>
      <c r="T100" s="8">
        <v>0</v>
      </c>
      <c r="U100" s="8">
        <v>0</v>
      </c>
    </row>
    <row r="101" spans="2:21">
      <c r="B101" s="6" t="s">
        <v>288</v>
      </c>
      <c r="C101" s="17">
        <v>1115823</v>
      </c>
      <c r="D101" s="18" t="s">
        <v>122</v>
      </c>
      <c r="E101" s="6"/>
      <c r="F101" s="18">
        <v>520044322</v>
      </c>
      <c r="G101" s="6" t="s">
        <v>282</v>
      </c>
      <c r="H101" s="6" t="s">
        <v>287</v>
      </c>
      <c r="I101" s="6"/>
      <c r="J101" s="6"/>
      <c r="K101" s="23">
        <v>1.2</v>
      </c>
      <c r="L101" s="6" t="s">
        <v>92</v>
      </c>
      <c r="M101" s="8">
        <v>6.0999999999999999E-2</v>
      </c>
      <c r="N101" s="8">
        <v>0.45750000000000002</v>
      </c>
      <c r="O101" s="7">
        <v>0.33</v>
      </c>
      <c r="P101" s="7">
        <v>74.239999999999995</v>
      </c>
      <c r="Q101" s="7">
        <v>0</v>
      </c>
      <c r="R101" s="7">
        <v>0</v>
      </c>
      <c r="S101" s="8">
        <v>0</v>
      </c>
      <c r="T101" s="8">
        <v>0</v>
      </c>
      <c r="U101" s="8">
        <v>0</v>
      </c>
    </row>
    <row r="102" spans="2:21">
      <c r="B102" s="6" t="s">
        <v>289</v>
      </c>
      <c r="C102" s="17">
        <v>1155928</v>
      </c>
      <c r="D102" s="18" t="s">
        <v>122</v>
      </c>
      <c r="E102" s="6"/>
      <c r="F102" s="18">
        <v>515327120</v>
      </c>
      <c r="G102" s="6" t="s">
        <v>196</v>
      </c>
      <c r="H102" s="6" t="s">
        <v>287</v>
      </c>
      <c r="I102" s="6"/>
      <c r="J102" s="6"/>
      <c r="K102" s="23">
        <v>5.67</v>
      </c>
      <c r="L102" s="6" t="s">
        <v>92</v>
      </c>
      <c r="M102" s="8">
        <v>2.75E-2</v>
      </c>
      <c r="N102" s="8">
        <v>7.1999999999999998E-3</v>
      </c>
      <c r="O102" s="7">
        <v>975000</v>
      </c>
      <c r="P102" s="7">
        <v>112.01</v>
      </c>
      <c r="Q102" s="7">
        <v>0</v>
      </c>
      <c r="R102" s="7">
        <v>1092.0999999999999</v>
      </c>
      <c r="S102" s="8">
        <v>2.0999999999999999E-3</v>
      </c>
      <c r="T102" s="8">
        <v>3.8E-3</v>
      </c>
      <c r="U102" s="8">
        <v>5.9999999999999995E-4</v>
      </c>
    </row>
    <row r="103" spans="2:21">
      <c r="B103" s="6" t="s">
        <v>290</v>
      </c>
      <c r="C103" s="17">
        <v>7300171</v>
      </c>
      <c r="D103" s="18" t="s">
        <v>122</v>
      </c>
      <c r="E103" s="6"/>
      <c r="F103" s="18">
        <v>520025586</v>
      </c>
      <c r="G103" s="6" t="s">
        <v>269</v>
      </c>
      <c r="H103" s="6" t="s">
        <v>287</v>
      </c>
      <c r="I103" s="6"/>
      <c r="J103" s="6"/>
      <c r="K103" s="23">
        <v>4.82</v>
      </c>
      <c r="L103" s="6" t="s">
        <v>92</v>
      </c>
      <c r="M103" s="8">
        <v>3.6999999999999998E-2</v>
      </c>
      <c r="N103" s="8">
        <v>3.49E-2</v>
      </c>
      <c r="O103" s="7">
        <v>477446.81</v>
      </c>
      <c r="P103" s="7">
        <v>101.14</v>
      </c>
      <c r="Q103" s="7">
        <v>0</v>
      </c>
      <c r="R103" s="7">
        <v>482.89</v>
      </c>
      <c r="S103" s="8">
        <v>5.0000000000000001E-4</v>
      </c>
      <c r="T103" s="8">
        <v>1.6999999999999999E-3</v>
      </c>
      <c r="U103" s="8">
        <v>2.9999999999999997E-4</v>
      </c>
    </row>
    <row r="104" spans="2:21">
      <c r="B104" s="13" t="s">
        <v>133</v>
      </c>
      <c r="C104" s="14"/>
      <c r="D104" s="20"/>
      <c r="E104" s="13"/>
      <c r="F104" s="13"/>
      <c r="G104" s="13"/>
      <c r="H104" s="13"/>
      <c r="I104" s="13"/>
      <c r="J104" s="13"/>
      <c r="K104" s="22">
        <v>3.53</v>
      </c>
      <c r="L104" s="13"/>
      <c r="M104" s="25"/>
      <c r="N104" s="16">
        <v>3.09E-2</v>
      </c>
      <c r="O104" s="15">
        <v>124629768.09</v>
      </c>
      <c r="R104" s="15">
        <v>128300.09</v>
      </c>
      <c r="T104" s="16">
        <v>0.4486</v>
      </c>
      <c r="U104" s="16">
        <v>7.0800000000000002E-2</v>
      </c>
    </row>
    <row r="105" spans="2:21">
      <c r="B105" s="6" t="s">
        <v>291</v>
      </c>
      <c r="C105" s="17">
        <v>7480155</v>
      </c>
      <c r="D105" s="18" t="s">
        <v>122</v>
      </c>
      <c r="E105" s="6"/>
      <c r="F105" s="18">
        <v>520029935</v>
      </c>
      <c r="G105" s="6" t="s">
        <v>170</v>
      </c>
      <c r="H105" s="6" t="s">
        <v>171</v>
      </c>
      <c r="I105" s="6" t="s">
        <v>172</v>
      </c>
      <c r="J105" s="6"/>
      <c r="K105" s="23">
        <v>2.4</v>
      </c>
      <c r="L105" s="6" t="s">
        <v>92</v>
      </c>
      <c r="M105" s="8">
        <v>1.8700000000000001E-2</v>
      </c>
      <c r="N105" s="8">
        <v>4.4999999999999997E-3</v>
      </c>
      <c r="O105" s="7">
        <v>951561.01</v>
      </c>
      <c r="P105" s="7">
        <v>103.55</v>
      </c>
      <c r="Q105" s="7">
        <v>0</v>
      </c>
      <c r="R105" s="7">
        <v>985.34</v>
      </c>
      <c r="S105" s="8">
        <v>8.9999999999999998E-4</v>
      </c>
      <c r="T105" s="8">
        <v>3.3999999999999998E-3</v>
      </c>
      <c r="U105" s="8">
        <v>5.0000000000000001E-4</v>
      </c>
    </row>
    <row r="106" spans="2:21">
      <c r="B106" s="6" t="s">
        <v>292</v>
      </c>
      <c r="C106" s="17">
        <v>6040323</v>
      </c>
      <c r="D106" s="18" t="s">
        <v>122</v>
      </c>
      <c r="E106" s="6"/>
      <c r="F106" s="18">
        <v>520018078</v>
      </c>
      <c r="G106" s="6" t="s">
        <v>170</v>
      </c>
      <c r="H106" s="6" t="s">
        <v>171</v>
      </c>
      <c r="I106" s="6" t="s">
        <v>172</v>
      </c>
      <c r="J106" s="6"/>
      <c r="K106" s="23">
        <v>3.1</v>
      </c>
      <c r="L106" s="6" t="s">
        <v>92</v>
      </c>
      <c r="M106" s="8">
        <v>3.0099999999999998E-2</v>
      </c>
      <c r="N106" s="8">
        <v>5.4999999999999997E-3</v>
      </c>
      <c r="O106" s="7">
        <v>1034081</v>
      </c>
      <c r="P106" s="7">
        <v>108.66</v>
      </c>
      <c r="Q106" s="7">
        <v>0</v>
      </c>
      <c r="R106" s="7">
        <v>1123.6300000000001</v>
      </c>
      <c r="S106" s="8">
        <v>8.9999999999999998E-4</v>
      </c>
      <c r="T106" s="8">
        <v>3.8999999999999998E-3</v>
      </c>
      <c r="U106" s="8">
        <v>5.9999999999999995E-4</v>
      </c>
    </row>
    <row r="107" spans="2:21">
      <c r="B107" s="6" t="s">
        <v>293</v>
      </c>
      <c r="C107" s="17">
        <v>2310167</v>
      </c>
      <c r="D107" s="18" t="s">
        <v>122</v>
      </c>
      <c r="E107" s="6"/>
      <c r="F107" s="18">
        <v>520032046</v>
      </c>
      <c r="G107" s="6" t="s">
        <v>170</v>
      </c>
      <c r="H107" s="6" t="s">
        <v>171</v>
      </c>
      <c r="I107" s="6" t="s">
        <v>172</v>
      </c>
      <c r="J107" s="6"/>
      <c r="K107" s="23">
        <v>4.17</v>
      </c>
      <c r="L107" s="6" t="s">
        <v>92</v>
      </c>
      <c r="M107" s="8">
        <v>2.98E-2</v>
      </c>
      <c r="N107" s="8">
        <v>7.3000000000000001E-3</v>
      </c>
      <c r="O107" s="7">
        <v>2794030</v>
      </c>
      <c r="P107" s="7">
        <v>111.48</v>
      </c>
      <c r="Q107" s="7">
        <v>0</v>
      </c>
      <c r="R107" s="7">
        <v>3114.78</v>
      </c>
      <c r="S107" s="8">
        <v>1.1000000000000001E-3</v>
      </c>
      <c r="T107" s="8">
        <v>1.09E-2</v>
      </c>
      <c r="U107" s="8">
        <v>1.6999999999999999E-3</v>
      </c>
    </row>
    <row r="108" spans="2:21">
      <c r="B108" s="6" t="s">
        <v>294</v>
      </c>
      <c r="C108" s="17">
        <v>2310175</v>
      </c>
      <c r="D108" s="18" t="s">
        <v>122</v>
      </c>
      <c r="E108" s="6"/>
      <c r="F108" s="18">
        <v>520032046</v>
      </c>
      <c r="G108" s="6" t="s">
        <v>170</v>
      </c>
      <c r="H108" s="6" t="s">
        <v>171</v>
      </c>
      <c r="I108" s="6" t="s">
        <v>172</v>
      </c>
      <c r="J108" s="6"/>
      <c r="K108" s="23">
        <v>1.41</v>
      </c>
      <c r="L108" s="6" t="s">
        <v>92</v>
      </c>
      <c r="M108" s="8">
        <v>2.47E-2</v>
      </c>
      <c r="N108" s="8">
        <v>4.1000000000000003E-3</v>
      </c>
      <c r="O108" s="7">
        <v>2218877</v>
      </c>
      <c r="P108" s="7">
        <v>104.34</v>
      </c>
      <c r="Q108" s="7">
        <v>0</v>
      </c>
      <c r="R108" s="7">
        <v>2315.1799999999998</v>
      </c>
      <c r="S108" s="8">
        <v>6.9999999999999999E-4</v>
      </c>
      <c r="T108" s="8">
        <v>8.0999999999999996E-3</v>
      </c>
      <c r="U108" s="8">
        <v>1.2999999999999999E-3</v>
      </c>
    </row>
    <row r="109" spans="2:21">
      <c r="B109" s="6" t="s">
        <v>295</v>
      </c>
      <c r="C109" s="17">
        <v>1160167</v>
      </c>
      <c r="D109" s="18" t="s">
        <v>122</v>
      </c>
      <c r="E109" s="6"/>
      <c r="F109" s="18">
        <v>513668277</v>
      </c>
      <c r="G109" s="6" t="s">
        <v>170</v>
      </c>
      <c r="H109" s="6" t="s">
        <v>188</v>
      </c>
      <c r="I109" s="6" t="s">
        <v>175</v>
      </c>
      <c r="J109" s="6"/>
      <c r="K109" s="23">
        <v>3.62</v>
      </c>
      <c r="L109" s="6" t="s">
        <v>92</v>
      </c>
      <c r="M109" s="8">
        <v>1.09E-2</v>
      </c>
      <c r="N109" s="8">
        <v>7.4999999999999997E-3</v>
      </c>
      <c r="O109" s="7">
        <v>2025000</v>
      </c>
      <c r="P109" s="7">
        <v>101.57</v>
      </c>
      <c r="Q109" s="7">
        <v>0</v>
      </c>
      <c r="R109" s="7">
        <v>2056.79</v>
      </c>
      <c r="S109" s="8">
        <v>2.5999999999999999E-3</v>
      </c>
      <c r="T109" s="8">
        <v>7.1999999999999998E-3</v>
      </c>
      <c r="U109" s="8">
        <v>1.1000000000000001E-3</v>
      </c>
    </row>
    <row r="110" spans="2:21">
      <c r="B110" s="6" t="s">
        <v>296</v>
      </c>
      <c r="C110" s="17">
        <v>1940550</v>
      </c>
      <c r="D110" s="18" t="s">
        <v>122</v>
      </c>
      <c r="E110" s="6"/>
      <c r="F110" s="18">
        <v>520032640</v>
      </c>
      <c r="G110" s="6" t="s">
        <v>170</v>
      </c>
      <c r="H110" s="6" t="s">
        <v>192</v>
      </c>
      <c r="I110" s="6" t="s">
        <v>172</v>
      </c>
      <c r="J110" s="6"/>
      <c r="K110" s="23">
        <v>1.37</v>
      </c>
      <c r="L110" s="6" t="s">
        <v>92</v>
      </c>
      <c r="M110" s="8">
        <v>6.5000000000000002E-2</v>
      </c>
      <c r="N110" s="8">
        <v>4.4000000000000003E-3</v>
      </c>
      <c r="O110" s="7">
        <v>85000</v>
      </c>
      <c r="P110" s="7">
        <v>112.32</v>
      </c>
      <c r="Q110" s="7">
        <v>0</v>
      </c>
      <c r="R110" s="7">
        <v>95.47</v>
      </c>
      <c r="S110" s="8">
        <v>4.0000000000000002E-4</v>
      </c>
      <c r="T110" s="8">
        <v>2.9999999999999997E-4</v>
      </c>
      <c r="U110" s="8">
        <v>1E-4</v>
      </c>
    </row>
    <row r="111" spans="2:21">
      <c r="B111" s="6" t="s">
        <v>297</v>
      </c>
      <c r="C111" s="17">
        <v>1138114</v>
      </c>
      <c r="D111" s="18" t="s">
        <v>122</v>
      </c>
      <c r="E111" s="6"/>
      <c r="F111" s="18">
        <v>520026683</v>
      </c>
      <c r="G111" s="6" t="s">
        <v>196</v>
      </c>
      <c r="H111" s="6" t="s">
        <v>204</v>
      </c>
      <c r="I111" s="6" t="s">
        <v>172</v>
      </c>
      <c r="J111" s="6"/>
      <c r="K111" s="23">
        <v>3.13</v>
      </c>
      <c r="L111" s="6" t="s">
        <v>92</v>
      </c>
      <c r="M111" s="8">
        <v>3.39E-2</v>
      </c>
      <c r="N111" s="8">
        <v>9.1000000000000004E-3</v>
      </c>
      <c r="O111" s="7">
        <v>3647981.7</v>
      </c>
      <c r="P111" s="7">
        <v>107.8</v>
      </c>
      <c r="Q111" s="7">
        <v>542.74</v>
      </c>
      <c r="R111" s="7">
        <v>4475.26</v>
      </c>
      <c r="S111" s="8">
        <v>3.7000000000000002E-3</v>
      </c>
      <c r="T111" s="8">
        <v>1.5599999999999999E-2</v>
      </c>
      <c r="U111" s="8">
        <v>2.5000000000000001E-3</v>
      </c>
    </row>
    <row r="112" spans="2:21">
      <c r="B112" s="6" t="s">
        <v>298</v>
      </c>
      <c r="C112" s="17">
        <v>7550122</v>
      </c>
      <c r="D112" s="18" t="s">
        <v>122</v>
      </c>
      <c r="E112" s="6"/>
      <c r="F112" s="18">
        <v>520030859</v>
      </c>
      <c r="G112" s="6" t="s">
        <v>269</v>
      </c>
      <c r="H112" s="6" t="s">
        <v>204</v>
      </c>
      <c r="I112" s="6" t="s">
        <v>172</v>
      </c>
      <c r="J112" s="6"/>
      <c r="K112" s="23">
        <v>1.94</v>
      </c>
      <c r="L112" s="6" t="s">
        <v>92</v>
      </c>
      <c r="M112" s="8">
        <v>1.9099999999999999E-2</v>
      </c>
      <c r="N112" s="8">
        <v>0.01</v>
      </c>
      <c r="O112" s="7">
        <v>651257.37</v>
      </c>
      <c r="P112" s="7">
        <v>102.62</v>
      </c>
      <c r="Q112" s="7">
        <v>0</v>
      </c>
      <c r="R112" s="7">
        <v>668.32</v>
      </c>
      <c r="S112" s="8">
        <v>1.4E-3</v>
      </c>
      <c r="T112" s="8">
        <v>2.3E-3</v>
      </c>
      <c r="U112" s="8">
        <v>4.0000000000000002E-4</v>
      </c>
    </row>
    <row r="113" spans="2:21">
      <c r="B113" s="6" t="s">
        <v>299</v>
      </c>
      <c r="C113" s="17">
        <v>1132521</v>
      </c>
      <c r="D113" s="18" t="s">
        <v>122</v>
      </c>
      <c r="E113" s="6"/>
      <c r="F113" s="18">
        <v>513623314</v>
      </c>
      <c r="G113" s="6" t="s">
        <v>196</v>
      </c>
      <c r="H113" s="6" t="s">
        <v>204</v>
      </c>
      <c r="I113" s="6" t="s">
        <v>172</v>
      </c>
      <c r="J113" s="6"/>
      <c r="K113" s="23">
        <v>2.23</v>
      </c>
      <c r="L113" s="6" t="s">
        <v>92</v>
      </c>
      <c r="M113" s="8">
        <v>3.5000000000000003E-2</v>
      </c>
      <c r="N113" s="8">
        <v>4.8999999999999998E-3</v>
      </c>
      <c r="O113" s="7">
        <v>180397.28</v>
      </c>
      <c r="P113" s="7">
        <v>106.83</v>
      </c>
      <c r="Q113" s="7">
        <v>3.16</v>
      </c>
      <c r="R113" s="7">
        <v>195.88</v>
      </c>
      <c r="S113" s="8">
        <v>1.4E-3</v>
      </c>
      <c r="T113" s="8">
        <v>6.9999999999999999E-4</v>
      </c>
      <c r="U113" s="8">
        <v>1E-4</v>
      </c>
    </row>
    <row r="114" spans="2:21">
      <c r="B114" s="6" t="s">
        <v>300</v>
      </c>
      <c r="C114" s="17">
        <v>7590151</v>
      </c>
      <c r="D114" s="18" t="s">
        <v>122</v>
      </c>
      <c r="E114" s="6"/>
      <c r="F114" s="18">
        <v>520001736</v>
      </c>
      <c r="G114" s="6" t="s">
        <v>196</v>
      </c>
      <c r="H114" s="6" t="s">
        <v>204</v>
      </c>
      <c r="I114" s="6" t="s">
        <v>172</v>
      </c>
      <c r="J114" s="6"/>
      <c r="K114" s="23">
        <v>7.74</v>
      </c>
      <c r="L114" s="6" t="s">
        <v>92</v>
      </c>
      <c r="M114" s="8">
        <v>2.5499999999999998E-2</v>
      </c>
      <c r="N114" s="8">
        <v>1.8499999999999999E-2</v>
      </c>
      <c r="O114" s="7">
        <v>5421847.5</v>
      </c>
      <c r="P114" s="7">
        <v>105.51</v>
      </c>
      <c r="Q114" s="7">
        <v>0</v>
      </c>
      <c r="R114" s="7">
        <v>5720.59</v>
      </c>
      <c r="S114" s="8">
        <v>3.5999999999999999E-3</v>
      </c>
      <c r="T114" s="8">
        <v>0.02</v>
      </c>
      <c r="U114" s="8">
        <v>3.2000000000000002E-3</v>
      </c>
    </row>
    <row r="115" spans="2:21">
      <c r="B115" s="6" t="s">
        <v>301</v>
      </c>
      <c r="C115" s="17">
        <v>1137975</v>
      </c>
      <c r="D115" s="18" t="s">
        <v>122</v>
      </c>
      <c r="E115" s="6"/>
      <c r="F115" s="18">
        <v>1744984</v>
      </c>
      <c r="G115" s="6" t="s">
        <v>237</v>
      </c>
      <c r="H115" s="6" t="s">
        <v>204</v>
      </c>
      <c r="I115" s="6" t="s">
        <v>172</v>
      </c>
      <c r="J115" s="6"/>
      <c r="K115" s="23">
        <v>3.07</v>
      </c>
      <c r="L115" s="6" t="s">
        <v>92</v>
      </c>
      <c r="M115" s="8">
        <v>4.3499999999999997E-2</v>
      </c>
      <c r="N115" s="8">
        <v>0.10589999999999999</v>
      </c>
      <c r="O115" s="7">
        <v>3385568.12</v>
      </c>
      <c r="P115" s="7">
        <v>83.7</v>
      </c>
      <c r="Q115" s="7">
        <v>0</v>
      </c>
      <c r="R115" s="7">
        <v>2833.72</v>
      </c>
      <c r="S115" s="8">
        <v>2.3E-3</v>
      </c>
      <c r="T115" s="8">
        <v>9.9000000000000008E-3</v>
      </c>
      <c r="U115" s="8">
        <v>1.6000000000000001E-3</v>
      </c>
    </row>
    <row r="116" spans="2:21">
      <c r="B116" s="6" t="s">
        <v>302</v>
      </c>
      <c r="C116" s="17">
        <v>1169556</v>
      </c>
      <c r="D116" s="18" t="s">
        <v>122</v>
      </c>
      <c r="E116" s="6"/>
      <c r="F116" s="18">
        <v>1744984</v>
      </c>
      <c r="G116" s="6" t="s">
        <v>237</v>
      </c>
      <c r="H116" s="6" t="s">
        <v>204</v>
      </c>
      <c r="I116" s="6" t="s">
        <v>172</v>
      </c>
      <c r="J116" s="6"/>
      <c r="K116" s="23">
        <v>3.86</v>
      </c>
      <c r="L116" s="6" t="s">
        <v>92</v>
      </c>
      <c r="M116" s="8">
        <v>5.45E-2</v>
      </c>
      <c r="N116" s="8">
        <v>4.7600000000000003E-2</v>
      </c>
      <c r="O116" s="7">
        <v>480000</v>
      </c>
      <c r="P116" s="7">
        <v>103.85</v>
      </c>
      <c r="Q116" s="7">
        <v>0</v>
      </c>
      <c r="R116" s="7">
        <v>498.48</v>
      </c>
      <c r="S116" s="8">
        <v>1.5E-3</v>
      </c>
      <c r="T116" s="8">
        <v>1.6999999999999999E-3</v>
      </c>
      <c r="U116" s="8">
        <v>2.9999999999999997E-4</v>
      </c>
    </row>
    <row r="117" spans="2:21">
      <c r="B117" s="6" t="s">
        <v>303</v>
      </c>
      <c r="C117" s="17">
        <v>4160156</v>
      </c>
      <c r="D117" s="18" t="s">
        <v>122</v>
      </c>
      <c r="E117" s="6"/>
      <c r="F117" s="18">
        <v>520038910</v>
      </c>
      <c r="G117" s="6" t="s">
        <v>196</v>
      </c>
      <c r="H117" s="6" t="s">
        <v>204</v>
      </c>
      <c r="I117" s="6" t="s">
        <v>172</v>
      </c>
      <c r="J117" s="6"/>
      <c r="K117" s="23">
        <v>3.09</v>
      </c>
      <c r="L117" s="6" t="s">
        <v>92</v>
      </c>
      <c r="M117" s="8">
        <v>2.5499999999999998E-2</v>
      </c>
      <c r="N117" s="8">
        <v>9.4000000000000004E-3</v>
      </c>
      <c r="O117" s="7">
        <v>258837</v>
      </c>
      <c r="P117" s="7">
        <v>105.08</v>
      </c>
      <c r="Q117" s="7">
        <v>0</v>
      </c>
      <c r="R117" s="7">
        <v>271.99</v>
      </c>
      <c r="S117" s="8">
        <v>8.0000000000000004E-4</v>
      </c>
      <c r="T117" s="8">
        <v>1E-3</v>
      </c>
      <c r="U117" s="8">
        <v>2.0000000000000001E-4</v>
      </c>
    </row>
    <row r="118" spans="2:21">
      <c r="B118" s="6" t="s">
        <v>304</v>
      </c>
      <c r="C118" s="17">
        <v>6000202</v>
      </c>
      <c r="D118" s="18" t="s">
        <v>122</v>
      </c>
      <c r="E118" s="6"/>
      <c r="F118" s="18">
        <v>520000472</v>
      </c>
      <c r="G118" s="6" t="s">
        <v>213</v>
      </c>
      <c r="H118" s="6" t="s">
        <v>214</v>
      </c>
      <c r="I118" s="6" t="s">
        <v>175</v>
      </c>
      <c r="J118" s="6"/>
      <c r="K118" s="23">
        <v>1.78</v>
      </c>
      <c r="L118" s="6" t="s">
        <v>92</v>
      </c>
      <c r="M118" s="8">
        <v>4.8000000000000001E-2</v>
      </c>
      <c r="N118" s="8">
        <v>5.1999999999999998E-3</v>
      </c>
      <c r="O118" s="7">
        <v>2214221.96</v>
      </c>
      <c r="P118" s="7">
        <v>108.88</v>
      </c>
      <c r="Q118" s="7">
        <v>0</v>
      </c>
      <c r="R118" s="7">
        <v>2410.84</v>
      </c>
      <c r="S118" s="8">
        <v>1.1999999999999999E-3</v>
      </c>
      <c r="T118" s="8">
        <v>8.3999999999999995E-3</v>
      </c>
      <c r="U118" s="8">
        <v>1.2999999999999999E-3</v>
      </c>
    </row>
    <row r="119" spans="2:21">
      <c r="B119" s="6" t="s">
        <v>305</v>
      </c>
      <c r="C119" s="17">
        <v>1157536</v>
      </c>
      <c r="D119" s="18" t="s">
        <v>122</v>
      </c>
      <c r="E119" s="6"/>
      <c r="F119" s="18">
        <v>510706153</v>
      </c>
      <c r="G119" s="6" t="s">
        <v>259</v>
      </c>
      <c r="H119" s="6" t="s">
        <v>214</v>
      </c>
      <c r="I119" s="6" t="s">
        <v>175</v>
      </c>
      <c r="J119" s="6"/>
      <c r="K119" s="23">
        <v>1.89</v>
      </c>
      <c r="L119" s="6" t="s">
        <v>92</v>
      </c>
      <c r="M119" s="8">
        <v>1.49E-2</v>
      </c>
      <c r="N119" s="8">
        <v>5.3E-3</v>
      </c>
      <c r="O119" s="7">
        <v>41845.64</v>
      </c>
      <c r="P119" s="7">
        <v>101.95</v>
      </c>
      <c r="Q119" s="7">
        <v>0</v>
      </c>
      <c r="R119" s="7">
        <v>42.66</v>
      </c>
      <c r="S119" s="8">
        <v>0</v>
      </c>
      <c r="T119" s="8">
        <v>1E-4</v>
      </c>
      <c r="U119" s="8">
        <v>0</v>
      </c>
    </row>
    <row r="120" spans="2:21">
      <c r="B120" s="6" t="s">
        <v>306</v>
      </c>
      <c r="C120" s="17">
        <v>2810299</v>
      </c>
      <c r="D120" s="18" t="s">
        <v>122</v>
      </c>
      <c r="E120" s="6"/>
      <c r="F120" s="18">
        <v>520027830</v>
      </c>
      <c r="G120" s="6" t="s">
        <v>226</v>
      </c>
      <c r="H120" s="6" t="s">
        <v>204</v>
      </c>
      <c r="I120" s="6" t="s">
        <v>172</v>
      </c>
      <c r="J120" s="6"/>
      <c r="K120" s="23">
        <v>1.72</v>
      </c>
      <c r="L120" s="6" t="s">
        <v>92</v>
      </c>
      <c r="M120" s="8">
        <v>2.4500000000000001E-2</v>
      </c>
      <c r="N120" s="8">
        <v>5.8999999999999999E-3</v>
      </c>
      <c r="O120" s="7">
        <v>3546452</v>
      </c>
      <c r="P120" s="7">
        <v>103.85</v>
      </c>
      <c r="Q120" s="7">
        <v>0</v>
      </c>
      <c r="R120" s="7">
        <v>3682.99</v>
      </c>
      <c r="S120" s="8">
        <v>2.3E-3</v>
      </c>
      <c r="T120" s="8">
        <v>1.29E-2</v>
      </c>
      <c r="U120" s="8">
        <v>2E-3</v>
      </c>
    </row>
    <row r="121" spans="2:21">
      <c r="B121" s="6" t="s">
        <v>307</v>
      </c>
      <c r="C121" s="17">
        <v>2810372</v>
      </c>
      <c r="D121" s="18" t="s">
        <v>122</v>
      </c>
      <c r="E121" s="6"/>
      <c r="F121" s="18">
        <v>520027830</v>
      </c>
      <c r="G121" s="6" t="s">
        <v>226</v>
      </c>
      <c r="H121" s="6" t="s">
        <v>204</v>
      </c>
      <c r="I121" s="6" t="s">
        <v>172</v>
      </c>
      <c r="J121" s="6"/>
      <c r="K121" s="23">
        <v>10.57</v>
      </c>
      <c r="L121" s="6" t="s">
        <v>92</v>
      </c>
      <c r="M121" s="8">
        <v>2.4E-2</v>
      </c>
      <c r="N121" s="8">
        <v>2.3199999999999998E-2</v>
      </c>
      <c r="O121" s="7">
        <v>1375000</v>
      </c>
      <c r="P121" s="7">
        <v>100.97</v>
      </c>
      <c r="Q121" s="7">
        <v>0</v>
      </c>
      <c r="R121" s="7">
        <v>1388.34</v>
      </c>
      <c r="S121" s="8">
        <v>1.8E-3</v>
      </c>
      <c r="T121" s="8">
        <v>4.8999999999999998E-3</v>
      </c>
      <c r="U121" s="8">
        <v>8.0000000000000004E-4</v>
      </c>
    </row>
    <row r="122" spans="2:21">
      <c r="B122" s="6" t="s">
        <v>308</v>
      </c>
      <c r="C122" s="17">
        <v>5660063</v>
      </c>
      <c r="D122" s="18" t="s">
        <v>122</v>
      </c>
      <c r="E122" s="6"/>
      <c r="F122" s="18">
        <v>520007469</v>
      </c>
      <c r="G122" s="6" t="s">
        <v>245</v>
      </c>
      <c r="H122" s="6" t="s">
        <v>214</v>
      </c>
      <c r="I122" s="6" t="s">
        <v>175</v>
      </c>
      <c r="J122" s="6"/>
      <c r="K122" s="23">
        <v>3.16</v>
      </c>
      <c r="L122" s="6" t="s">
        <v>92</v>
      </c>
      <c r="M122" s="8">
        <v>2.9399999999999999E-2</v>
      </c>
      <c r="N122" s="8">
        <v>7.6E-3</v>
      </c>
      <c r="O122" s="7">
        <v>444518.57</v>
      </c>
      <c r="P122" s="7">
        <v>107.69</v>
      </c>
      <c r="Q122" s="7">
        <v>0</v>
      </c>
      <c r="R122" s="7">
        <v>478.7</v>
      </c>
      <c r="S122" s="8">
        <v>1.4E-3</v>
      </c>
      <c r="T122" s="8">
        <v>1.6999999999999999E-3</v>
      </c>
      <c r="U122" s="8">
        <v>2.9999999999999997E-4</v>
      </c>
    </row>
    <row r="123" spans="2:21">
      <c r="B123" s="6" t="s">
        <v>309</v>
      </c>
      <c r="C123" s="17">
        <v>6430169</v>
      </c>
      <c r="D123" s="18" t="s">
        <v>122</v>
      </c>
      <c r="E123" s="6"/>
      <c r="F123" s="18">
        <v>520020942</v>
      </c>
      <c r="G123" s="6" t="s">
        <v>282</v>
      </c>
      <c r="H123" s="6" t="s">
        <v>204</v>
      </c>
      <c r="I123" s="6" t="s">
        <v>172</v>
      </c>
      <c r="J123" s="6"/>
      <c r="K123" s="23">
        <v>1.93</v>
      </c>
      <c r="L123" s="6" t="s">
        <v>92</v>
      </c>
      <c r="M123" s="8">
        <v>2.3599999999999999E-2</v>
      </c>
      <c r="N123" s="8">
        <v>8.3000000000000001E-3</v>
      </c>
      <c r="O123" s="7">
        <v>447398.79</v>
      </c>
      <c r="P123" s="7">
        <v>103.99</v>
      </c>
      <c r="Q123" s="7">
        <v>0</v>
      </c>
      <c r="R123" s="7">
        <v>465.25</v>
      </c>
      <c r="S123" s="8">
        <v>1.6000000000000001E-3</v>
      </c>
      <c r="T123" s="8">
        <v>1.6000000000000001E-3</v>
      </c>
      <c r="U123" s="8">
        <v>2.9999999999999997E-4</v>
      </c>
    </row>
    <row r="124" spans="2:21">
      <c r="B124" s="6" t="s">
        <v>310</v>
      </c>
      <c r="C124" s="17">
        <v>1156405</v>
      </c>
      <c r="D124" s="18" t="s">
        <v>122</v>
      </c>
      <c r="E124" s="6"/>
      <c r="F124" s="18">
        <v>520043720</v>
      </c>
      <c r="G124" s="6" t="s">
        <v>237</v>
      </c>
      <c r="H124" s="6" t="s">
        <v>214</v>
      </c>
      <c r="I124" s="6" t="s">
        <v>175</v>
      </c>
      <c r="J124" s="6"/>
      <c r="K124" s="23">
        <v>0.08</v>
      </c>
      <c r="L124" s="6" t="s">
        <v>92</v>
      </c>
      <c r="M124" s="8">
        <v>2.1700000000000001E-2</v>
      </c>
      <c r="N124" s="8">
        <v>1.6999999999999999E-3</v>
      </c>
      <c r="O124" s="7">
        <v>128553.9</v>
      </c>
      <c r="P124" s="7">
        <v>101.07</v>
      </c>
      <c r="Q124" s="7">
        <v>0</v>
      </c>
      <c r="R124" s="7">
        <v>129.93</v>
      </c>
      <c r="S124" s="8">
        <v>6.9999999999999999E-4</v>
      </c>
      <c r="T124" s="8">
        <v>5.0000000000000001E-4</v>
      </c>
      <c r="U124" s="8">
        <v>1E-4</v>
      </c>
    </row>
    <row r="125" spans="2:21">
      <c r="B125" s="6" t="s">
        <v>311</v>
      </c>
      <c r="C125" s="17">
        <v>1130939</v>
      </c>
      <c r="D125" s="18" t="s">
        <v>122</v>
      </c>
      <c r="E125" s="6"/>
      <c r="F125" s="18">
        <v>520043720</v>
      </c>
      <c r="G125" s="6" t="s">
        <v>237</v>
      </c>
      <c r="H125" s="6" t="s">
        <v>214</v>
      </c>
      <c r="I125" s="6" t="s">
        <v>175</v>
      </c>
      <c r="J125" s="6"/>
      <c r="K125" s="23">
        <v>2.16</v>
      </c>
      <c r="L125" s="6" t="s">
        <v>92</v>
      </c>
      <c r="M125" s="8">
        <v>6.4000000000000001E-2</v>
      </c>
      <c r="N125" s="8">
        <v>7.6E-3</v>
      </c>
      <c r="O125" s="7">
        <v>479142.86</v>
      </c>
      <c r="P125" s="7">
        <v>115.65</v>
      </c>
      <c r="Q125" s="7">
        <v>0</v>
      </c>
      <c r="R125" s="7">
        <v>554.13</v>
      </c>
      <c r="S125" s="8">
        <v>2.5999999999999999E-3</v>
      </c>
      <c r="T125" s="8">
        <v>1.9E-3</v>
      </c>
      <c r="U125" s="8">
        <v>2.9999999999999997E-4</v>
      </c>
    </row>
    <row r="126" spans="2:21">
      <c r="B126" s="6" t="s">
        <v>312</v>
      </c>
      <c r="C126" s="17">
        <v>1145598</v>
      </c>
      <c r="D126" s="18" t="s">
        <v>122</v>
      </c>
      <c r="E126" s="6"/>
      <c r="F126" s="18">
        <v>1970336</v>
      </c>
      <c r="G126" s="6" t="s">
        <v>237</v>
      </c>
      <c r="H126" s="6" t="s">
        <v>204</v>
      </c>
      <c r="I126" s="6" t="s">
        <v>172</v>
      </c>
      <c r="J126" s="6"/>
      <c r="K126" s="23">
        <v>2.41</v>
      </c>
      <c r="L126" s="6" t="s">
        <v>92</v>
      </c>
      <c r="M126" s="8">
        <v>3.3799999999999997E-2</v>
      </c>
      <c r="N126" s="8">
        <v>2.4799999999999999E-2</v>
      </c>
      <c r="O126" s="7">
        <v>466000</v>
      </c>
      <c r="P126" s="7">
        <v>102.2</v>
      </c>
      <c r="Q126" s="7">
        <v>0</v>
      </c>
      <c r="R126" s="7">
        <v>476.25</v>
      </c>
      <c r="S126" s="8">
        <v>5.9999999999999995E-4</v>
      </c>
      <c r="T126" s="8">
        <v>1.6999999999999999E-3</v>
      </c>
      <c r="U126" s="8">
        <v>2.9999999999999997E-4</v>
      </c>
    </row>
    <row r="127" spans="2:21">
      <c r="B127" s="6" t="s">
        <v>313</v>
      </c>
      <c r="C127" s="17">
        <v>1160597</v>
      </c>
      <c r="D127" s="18" t="s">
        <v>122</v>
      </c>
      <c r="E127" s="6"/>
      <c r="F127" s="18">
        <v>1970336</v>
      </c>
      <c r="G127" s="6" t="s">
        <v>237</v>
      </c>
      <c r="H127" s="6" t="s">
        <v>204</v>
      </c>
      <c r="I127" s="6" t="s">
        <v>172</v>
      </c>
      <c r="J127" s="6"/>
      <c r="K127" s="23">
        <v>5.46</v>
      </c>
      <c r="L127" s="6" t="s">
        <v>92</v>
      </c>
      <c r="M127" s="8">
        <v>3.49E-2</v>
      </c>
      <c r="N127" s="8">
        <v>3.2099999999999997E-2</v>
      </c>
      <c r="O127" s="7">
        <v>282414</v>
      </c>
      <c r="P127" s="7">
        <v>101.66</v>
      </c>
      <c r="Q127" s="7">
        <v>0</v>
      </c>
      <c r="R127" s="7">
        <v>287.10000000000002</v>
      </c>
      <c r="S127" s="8">
        <v>8.0000000000000004E-4</v>
      </c>
      <c r="T127" s="8">
        <v>1E-3</v>
      </c>
      <c r="U127" s="8">
        <v>2.0000000000000001E-4</v>
      </c>
    </row>
    <row r="128" spans="2:21">
      <c r="B128" s="6" t="s">
        <v>314</v>
      </c>
      <c r="C128" s="17">
        <v>7770209</v>
      </c>
      <c r="D128" s="18" t="s">
        <v>122</v>
      </c>
      <c r="E128" s="6"/>
      <c r="F128" s="18">
        <v>520022732</v>
      </c>
      <c r="G128" s="6" t="s">
        <v>223</v>
      </c>
      <c r="H128" s="6" t="s">
        <v>204</v>
      </c>
      <c r="I128" s="6" t="s">
        <v>172</v>
      </c>
      <c r="J128" s="6"/>
      <c r="K128" s="23">
        <v>4.43</v>
      </c>
      <c r="L128" s="6" t="s">
        <v>92</v>
      </c>
      <c r="M128" s="8">
        <v>5.0900000000000001E-2</v>
      </c>
      <c r="N128" s="8">
        <v>1.03E-2</v>
      </c>
      <c r="O128" s="7">
        <v>3782695.37</v>
      </c>
      <c r="P128" s="7">
        <v>119.82</v>
      </c>
      <c r="Q128" s="7">
        <v>0</v>
      </c>
      <c r="R128" s="7">
        <v>4532.43</v>
      </c>
      <c r="S128" s="8">
        <v>4.1000000000000003E-3</v>
      </c>
      <c r="T128" s="8">
        <v>1.5800000000000002E-2</v>
      </c>
      <c r="U128" s="8">
        <v>2.5000000000000001E-3</v>
      </c>
    </row>
    <row r="129" spans="2:21">
      <c r="B129" s="6" t="s">
        <v>315</v>
      </c>
      <c r="C129" s="17">
        <v>7770258</v>
      </c>
      <c r="D129" s="18" t="s">
        <v>122</v>
      </c>
      <c r="E129" s="6"/>
      <c r="F129" s="18">
        <v>520022732</v>
      </c>
      <c r="G129" s="6" t="s">
        <v>223</v>
      </c>
      <c r="H129" s="6" t="s">
        <v>204</v>
      </c>
      <c r="I129" s="6" t="s">
        <v>172</v>
      </c>
      <c r="J129" s="6"/>
      <c r="K129" s="23">
        <v>6.11</v>
      </c>
      <c r="L129" s="6" t="s">
        <v>92</v>
      </c>
      <c r="M129" s="8">
        <v>3.5200000000000002E-2</v>
      </c>
      <c r="N129" s="8">
        <v>1.43E-2</v>
      </c>
      <c r="O129" s="7">
        <v>1547397</v>
      </c>
      <c r="P129" s="7">
        <v>114.72</v>
      </c>
      <c r="Q129" s="7">
        <v>0</v>
      </c>
      <c r="R129" s="7">
        <v>1775.17</v>
      </c>
      <c r="S129" s="8">
        <v>1.8E-3</v>
      </c>
      <c r="T129" s="8">
        <v>6.1999999999999998E-3</v>
      </c>
      <c r="U129" s="8">
        <v>1E-3</v>
      </c>
    </row>
    <row r="130" spans="2:21">
      <c r="B130" s="6" t="s">
        <v>316</v>
      </c>
      <c r="C130" s="17">
        <v>3900354</v>
      </c>
      <c r="D130" s="18" t="s">
        <v>122</v>
      </c>
      <c r="E130" s="6"/>
      <c r="F130" s="18">
        <v>520038506</v>
      </c>
      <c r="G130" s="6" t="s">
        <v>196</v>
      </c>
      <c r="H130" s="6" t="s">
        <v>227</v>
      </c>
      <c r="I130" s="6" t="s">
        <v>172</v>
      </c>
      <c r="J130" s="6"/>
      <c r="K130" s="23">
        <v>3.28</v>
      </c>
      <c r="L130" s="6" t="s">
        <v>92</v>
      </c>
      <c r="M130" s="8">
        <v>3.85E-2</v>
      </c>
      <c r="N130" s="8">
        <v>1.14E-2</v>
      </c>
      <c r="O130" s="7">
        <v>4186350.6</v>
      </c>
      <c r="P130" s="7">
        <v>112.41</v>
      </c>
      <c r="Q130" s="7">
        <v>0</v>
      </c>
      <c r="R130" s="7">
        <v>4705.88</v>
      </c>
      <c r="S130" s="8">
        <v>3.5000000000000001E-3</v>
      </c>
      <c r="T130" s="8">
        <v>1.6500000000000001E-2</v>
      </c>
      <c r="U130" s="8">
        <v>2.5999999999999999E-3</v>
      </c>
    </row>
    <row r="131" spans="2:21">
      <c r="B131" s="6" t="s">
        <v>317</v>
      </c>
      <c r="C131" s="17">
        <v>2300176</v>
      </c>
      <c r="D131" s="18" t="s">
        <v>122</v>
      </c>
      <c r="E131" s="6"/>
      <c r="F131" s="18">
        <v>520031931</v>
      </c>
      <c r="G131" s="6" t="s">
        <v>230</v>
      </c>
      <c r="H131" s="6" t="s">
        <v>227</v>
      </c>
      <c r="I131" s="6" t="s">
        <v>172</v>
      </c>
      <c r="J131" s="6"/>
      <c r="K131" s="23">
        <v>3.52</v>
      </c>
      <c r="L131" s="6" t="s">
        <v>92</v>
      </c>
      <c r="M131" s="8">
        <v>3.6499999999999998E-2</v>
      </c>
      <c r="N131" s="8">
        <v>1.2E-2</v>
      </c>
      <c r="O131" s="7">
        <v>937068</v>
      </c>
      <c r="P131" s="7">
        <v>109.2</v>
      </c>
      <c r="Q131" s="7">
        <v>0</v>
      </c>
      <c r="R131" s="7">
        <v>1023.28</v>
      </c>
      <c r="S131" s="8">
        <v>4.0000000000000002E-4</v>
      </c>
      <c r="T131" s="8">
        <v>3.5999999999999999E-3</v>
      </c>
      <c r="U131" s="8">
        <v>5.9999999999999995E-4</v>
      </c>
    </row>
    <row r="132" spans="2:21">
      <c r="B132" s="6" t="s">
        <v>318</v>
      </c>
      <c r="C132" s="17">
        <v>7670201</v>
      </c>
      <c r="D132" s="18" t="s">
        <v>122</v>
      </c>
      <c r="E132" s="6"/>
      <c r="F132" s="18">
        <v>520017450</v>
      </c>
      <c r="G132" s="6" t="s">
        <v>245</v>
      </c>
      <c r="H132" s="6" t="s">
        <v>227</v>
      </c>
      <c r="I132" s="6" t="s">
        <v>172</v>
      </c>
      <c r="J132" s="6"/>
      <c r="K132" s="23">
        <v>3.9</v>
      </c>
      <c r="L132" s="6" t="s">
        <v>92</v>
      </c>
      <c r="M132" s="8">
        <v>2.2200000000000001E-2</v>
      </c>
      <c r="N132" s="8">
        <v>1.09E-2</v>
      </c>
      <c r="O132" s="7">
        <v>700000</v>
      </c>
      <c r="P132" s="7">
        <v>105.41</v>
      </c>
      <c r="Q132" s="7">
        <v>0</v>
      </c>
      <c r="R132" s="7">
        <v>737.87</v>
      </c>
      <c r="S132" s="8">
        <v>2.5999999999999999E-3</v>
      </c>
      <c r="T132" s="8">
        <v>2.5999999999999999E-3</v>
      </c>
      <c r="U132" s="8">
        <v>4.0000000000000002E-4</v>
      </c>
    </row>
    <row r="133" spans="2:21">
      <c r="B133" s="6" t="s">
        <v>319</v>
      </c>
      <c r="C133" s="17">
        <v>1157577</v>
      </c>
      <c r="D133" s="18" t="s">
        <v>122</v>
      </c>
      <c r="E133" s="6"/>
      <c r="F133" s="18">
        <v>1991033</v>
      </c>
      <c r="G133" s="6" t="s">
        <v>237</v>
      </c>
      <c r="H133" s="6" t="s">
        <v>227</v>
      </c>
      <c r="I133" s="6" t="s">
        <v>172</v>
      </c>
      <c r="J133" s="6"/>
      <c r="K133" s="23">
        <v>3.7</v>
      </c>
      <c r="L133" s="6" t="s">
        <v>92</v>
      </c>
      <c r="M133" s="8">
        <v>4.8000000000000001E-2</v>
      </c>
      <c r="N133" s="8">
        <v>2.7199999999999998E-2</v>
      </c>
      <c r="O133" s="7">
        <v>1068000</v>
      </c>
      <c r="P133" s="7">
        <v>108.72</v>
      </c>
      <c r="Q133" s="7">
        <v>0</v>
      </c>
      <c r="R133" s="7">
        <v>1161.1300000000001</v>
      </c>
      <c r="S133" s="8">
        <v>2.0999999999999999E-3</v>
      </c>
      <c r="T133" s="8">
        <v>4.1000000000000003E-3</v>
      </c>
      <c r="U133" s="8">
        <v>5.9999999999999995E-4</v>
      </c>
    </row>
    <row r="134" spans="2:21">
      <c r="B134" s="6" t="s">
        <v>320</v>
      </c>
      <c r="C134" s="17">
        <v>1138494</v>
      </c>
      <c r="D134" s="18" t="s">
        <v>122</v>
      </c>
      <c r="E134" s="6"/>
      <c r="F134" s="18">
        <v>520041997</v>
      </c>
      <c r="G134" s="6" t="s">
        <v>321</v>
      </c>
      <c r="H134" s="6" t="s">
        <v>227</v>
      </c>
      <c r="I134" s="6" t="s">
        <v>172</v>
      </c>
      <c r="J134" s="6"/>
      <c r="K134" s="23">
        <v>1.23</v>
      </c>
      <c r="L134" s="6" t="s">
        <v>92</v>
      </c>
      <c r="M134" s="8">
        <v>2.7900000000000001E-2</v>
      </c>
      <c r="N134" s="8">
        <v>9.2999999999999992E-3</v>
      </c>
      <c r="O134" s="7">
        <v>3783034.73</v>
      </c>
      <c r="P134" s="7">
        <v>103</v>
      </c>
      <c r="Q134" s="7">
        <v>0</v>
      </c>
      <c r="R134" s="7">
        <v>3896.53</v>
      </c>
      <c r="S134" s="8">
        <v>1.1299999999999999E-2</v>
      </c>
      <c r="T134" s="8">
        <v>1.3599999999999999E-2</v>
      </c>
      <c r="U134" s="8">
        <v>2.2000000000000001E-3</v>
      </c>
    </row>
    <row r="135" spans="2:21">
      <c r="B135" s="6" t="s">
        <v>322</v>
      </c>
      <c r="C135" s="17">
        <v>1160647</v>
      </c>
      <c r="D135" s="18" t="s">
        <v>122</v>
      </c>
      <c r="E135" s="6"/>
      <c r="F135" s="18">
        <v>513754069</v>
      </c>
      <c r="G135" s="6" t="s">
        <v>245</v>
      </c>
      <c r="H135" s="6" t="s">
        <v>227</v>
      </c>
      <c r="I135" s="6" t="s">
        <v>172</v>
      </c>
      <c r="J135" s="6"/>
      <c r="K135" s="23">
        <v>5.77</v>
      </c>
      <c r="L135" s="6" t="s">
        <v>92</v>
      </c>
      <c r="M135" s="8">
        <v>2.64E-2</v>
      </c>
      <c r="N135" s="8">
        <v>1.9800000000000002E-2</v>
      </c>
      <c r="O135" s="7">
        <v>1192030.53</v>
      </c>
      <c r="P135" s="7">
        <v>104.59</v>
      </c>
      <c r="Q135" s="7">
        <v>0</v>
      </c>
      <c r="R135" s="7">
        <v>1246.74</v>
      </c>
      <c r="S135" s="8">
        <v>6.9999999999999999E-4</v>
      </c>
      <c r="T135" s="8">
        <v>4.4000000000000003E-3</v>
      </c>
      <c r="U135" s="8">
        <v>6.9999999999999999E-4</v>
      </c>
    </row>
    <row r="136" spans="2:21">
      <c r="B136" s="6" t="s">
        <v>323</v>
      </c>
      <c r="C136" s="17">
        <v>2260438</v>
      </c>
      <c r="D136" s="18" t="s">
        <v>122</v>
      </c>
      <c r="E136" s="6"/>
      <c r="F136" s="18">
        <v>520024126</v>
      </c>
      <c r="G136" s="6" t="s">
        <v>196</v>
      </c>
      <c r="H136" s="6" t="s">
        <v>227</v>
      </c>
      <c r="I136" s="6" t="s">
        <v>172</v>
      </c>
      <c r="J136" s="6"/>
      <c r="K136" s="23">
        <v>3.73</v>
      </c>
      <c r="L136" s="6" t="s">
        <v>92</v>
      </c>
      <c r="M136" s="8">
        <v>5.6500000000000002E-2</v>
      </c>
      <c r="N136" s="8">
        <v>1.37E-2</v>
      </c>
      <c r="O136" s="7">
        <v>397176.47</v>
      </c>
      <c r="P136" s="7">
        <v>116.48</v>
      </c>
      <c r="Q136" s="7">
        <v>0</v>
      </c>
      <c r="R136" s="7">
        <v>462.63</v>
      </c>
      <c r="S136" s="8">
        <v>1.2999999999999999E-3</v>
      </c>
      <c r="T136" s="8">
        <v>1.6000000000000001E-3</v>
      </c>
      <c r="U136" s="8">
        <v>2.9999999999999997E-4</v>
      </c>
    </row>
    <row r="137" spans="2:21">
      <c r="B137" s="6" t="s">
        <v>324</v>
      </c>
      <c r="C137" s="17">
        <v>2260420</v>
      </c>
      <c r="D137" s="18" t="s">
        <v>122</v>
      </c>
      <c r="E137" s="6"/>
      <c r="F137" s="18">
        <v>520024126</v>
      </c>
      <c r="G137" s="6" t="s">
        <v>196</v>
      </c>
      <c r="H137" s="6" t="s">
        <v>227</v>
      </c>
      <c r="I137" s="6" t="s">
        <v>172</v>
      </c>
      <c r="J137" s="6"/>
      <c r="K137" s="23">
        <v>1.69</v>
      </c>
      <c r="L137" s="6" t="s">
        <v>92</v>
      </c>
      <c r="M137" s="8">
        <v>5.74E-2</v>
      </c>
      <c r="N137" s="8">
        <v>1.32E-2</v>
      </c>
      <c r="O137" s="7">
        <v>8733.32</v>
      </c>
      <c r="P137" s="7">
        <v>109.02</v>
      </c>
      <c r="Q137" s="7">
        <v>0</v>
      </c>
      <c r="R137" s="7">
        <v>9.52</v>
      </c>
      <c r="S137" s="8">
        <v>5.9999999999999995E-4</v>
      </c>
      <c r="T137" s="8">
        <v>0</v>
      </c>
      <c r="U137" s="8">
        <v>0</v>
      </c>
    </row>
    <row r="138" spans="2:21">
      <c r="B138" s="6" t="s">
        <v>325</v>
      </c>
      <c r="C138" s="17">
        <v>1156041</v>
      </c>
      <c r="D138" s="18" t="s">
        <v>122</v>
      </c>
      <c r="E138" s="6"/>
      <c r="F138" s="18">
        <v>513230029</v>
      </c>
      <c r="G138" s="6" t="s">
        <v>245</v>
      </c>
      <c r="H138" s="6" t="s">
        <v>233</v>
      </c>
      <c r="I138" s="6" t="s">
        <v>175</v>
      </c>
      <c r="J138" s="6"/>
      <c r="K138" s="23">
        <v>5.48</v>
      </c>
      <c r="L138" s="6" t="s">
        <v>92</v>
      </c>
      <c r="M138" s="8">
        <v>4.1000000000000002E-2</v>
      </c>
      <c r="N138" s="8">
        <v>1.7100000000000001E-2</v>
      </c>
      <c r="O138" s="7">
        <v>1025000</v>
      </c>
      <c r="P138" s="7">
        <v>113.49</v>
      </c>
      <c r="Q138" s="7">
        <v>0</v>
      </c>
      <c r="R138" s="7">
        <v>1163.27</v>
      </c>
      <c r="S138" s="8">
        <v>1.4E-3</v>
      </c>
      <c r="T138" s="8">
        <v>4.1000000000000003E-3</v>
      </c>
      <c r="U138" s="8">
        <v>5.9999999999999995E-4</v>
      </c>
    </row>
    <row r="139" spans="2:21">
      <c r="B139" s="6" t="s">
        <v>326</v>
      </c>
      <c r="C139" s="17">
        <v>1139286</v>
      </c>
      <c r="D139" s="18" t="s">
        <v>122</v>
      </c>
      <c r="E139" s="6"/>
      <c r="F139" s="18">
        <v>513230029</v>
      </c>
      <c r="G139" s="6" t="s">
        <v>245</v>
      </c>
      <c r="H139" s="6" t="s">
        <v>233</v>
      </c>
      <c r="I139" s="6" t="s">
        <v>175</v>
      </c>
      <c r="J139" s="6"/>
      <c r="K139" s="23">
        <v>3.32</v>
      </c>
      <c r="L139" s="6" t="s">
        <v>92</v>
      </c>
      <c r="M139" s="8">
        <v>3.2899999999999999E-2</v>
      </c>
      <c r="N139" s="8">
        <v>1.35E-2</v>
      </c>
      <c r="O139" s="7">
        <v>1175000</v>
      </c>
      <c r="P139" s="7">
        <v>108.23</v>
      </c>
      <c r="Q139" s="7">
        <v>0</v>
      </c>
      <c r="R139" s="7">
        <v>1271.7</v>
      </c>
      <c r="S139" s="8">
        <v>1.2999999999999999E-3</v>
      </c>
      <c r="T139" s="8">
        <v>4.4000000000000003E-3</v>
      </c>
      <c r="U139" s="8">
        <v>6.9999999999999999E-4</v>
      </c>
    </row>
    <row r="140" spans="2:21">
      <c r="B140" s="6" t="s">
        <v>327</v>
      </c>
      <c r="C140" s="17">
        <v>1135862</v>
      </c>
      <c r="D140" s="18" t="s">
        <v>122</v>
      </c>
      <c r="E140" s="6"/>
      <c r="F140" s="18">
        <v>513230029</v>
      </c>
      <c r="G140" s="6" t="s">
        <v>245</v>
      </c>
      <c r="H140" s="6" t="s">
        <v>233</v>
      </c>
      <c r="I140" s="6" t="s">
        <v>175</v>
      </c>
      <c r="J140" s="6"/>
      <c r="K140" s="23">
        <v>2.15</v>
      </c>
      <c r="L140" s="6" t="s">
        <v>92</v>
      </c>
      <c r="M140" s="8">
        <v>3.5799999999999998E-2</v>
      </c>
      <c r="N140" s="8">
        <v>1.26E-2</v>
      </c>
      <c r="O140" s="7">
        <v>807675</v>
      </c>
      <c r="P140" s="7">
        <v>107.8</v>
      </c>
      <c r="Q140" s="7">
        <v>0</v>
      </c>
      <c r="R140" s="7">
        <v>870.67</v>
      </c>
      <c r="S140" s="8">
        <v>6.9999999999999999E-4</v>
      </c>
      <c r="T140" s="8">
        <v>3.0000000000000001E-3</v>
      </c>
      <c r="U140" s="8">
        <v>5.0000000000000001E-4</v>
      </c>
    </row>
    <row r="141" spans="2:21">
      <c r="B141" s="6" t="s">
        <v>328</v>
      </c>
      <c r="C141" s="17">
        <v>3230240</v>
      </c>
      <c r="D141" s="18" t="s">
        <v>122</v>
      </c>
      <c r="E141" s="6"/>
      <c r="F141" s="18">
        <v>520037789</v>
      </c>
      <c r="G141" s="6" t="s">
        <v>196</v>
      </c>
      <c r="H141" s="6" t="s">
        <v>227</v>
      </c>
      <c r="I141" s="6" t="s">
        <v>172</v>
      </c>
      <c r="J141" s="6"/>
      <c r="K141" s="23">
        <v>3.44</v>
      </c>
      <c r="L141" s="6" t="s">
        <v>92</v>
      </c>
      <c r="M141" s="8">
        <v>3.5000000000000003E-2</v>
      </c>
      <c r="N141" s="8">
        <v>1.46E-2</v>
      </c>
      <c r="O141" s="7">
        <v>403816.9</v>
      </c>
      <c r="P141" s="7">
        <v>107.19</v>
      </c>
      <c r="Q141" s="7">
        <v>0</v>
      </c>
      <c r="R141" s="7">
        <v>432.85</v>
      </c>
      <c r="S141" s="8">
        <v>4.0000000000000002E-4</v>
      </c>
      <c r="T141" s="8">
        <v>1.5E-3</v>
      </c>
      <c r="U141" s="8">
        <v>2.0000000000000001E-4</v>
      </c>
    </row>
    <row r="142" spans="2:21">
      <c r="B142" s="6" t="s">
        <v>329</v>
      </c>
      <c r="C142" s="17">
        <v>1135920</v>
      </c>
      <c r="D142" s="18" t="s">
        <v>122</v>
      </c>
      <c r="E142" s="6"/>
      <c r="F142" s="18">
        <v>513937714</v>
      </c>
      <c r="G142" s="6" t="s">
        <v>245</v>
      </c>
      <c r="H142" s="6" t="s">
        <v>233</v>
      </c>
      <c r="I142" s="6" t="s">
        <v>175</v>
      </c>
      <c r="J142" s="6"/>
      <c r="K142" s="23">
        <v>3.31</v>
      </c>
      <c r="L142" s="6" t="s">
        <v>92</v>
      </c>
      <c r="M142" s="8">
        <v>4.1000000000000002E-2</v>
      </c>
      <c r="N142" s="8">
        <v>8.9999999999999993E-3</v>
      </c>
      <c r="O142" s="7">
        <v>1225217</v>
      </c>
      <c r="P142" s="7">
        <v>111</v>
      </c>
      <c r="Q142" s="7">
        <v>25.12</v>
      </c>
      <c r="R142" s="7">
        <v>1385.11</v>
      </c>
      <c r="S142" s="8">
        <v>4.1000000000000003E-3</v>
      </c>
      <c r="T142" s="8">
        <v>4.7999999999999996E-3</v>
      </c>
      <c r="U142" s="8">
        <v>8.0000000000000004E-4</v>
      </c>
    </row>
    <row r="143" spans="2:21">
      <c r="B143" s="6" t="s">
        <v>330</v>
      </c>
      <c r="C143" s="17">
        <v>1160258</v>
      </c>
      <c r="D143" s="18" t="s">
        <v>122</v>
      </c>
      <c r="E143" s="6"/>
      <c r="F143" s="18">
        <v>1905761</v>
      </c>
      <c r="G143" s="6" t="s">
        <v>237</v>
      </c>
      <c r="H143" s="6" t="s">
        <v>227</v>
      </c>
      <c r="I143" s="6" t="s">
        <v>172</v>
      </c>
      <c r="J143" s="6"/>
      <c r="K143" s="23">
        <v>5.05</v>
      </c>
      <c r="L143" s="6" t="s">
        <v>92</v>
      </c>
      <c r="M143" s="8">
        <v>4.4999999999999998E-2</v>
      </c>
      <c r="N143" s="8">
        <v>4.9599999999999998E-2</v>
      </c>
      <c r="O143" s="7">
        <v>767013</v>
      </c>
      <c r="P143" s="7">
        <v>98.99</v>
      </c>
      <c r="Q143" s="7">
        <v>0</v>
      </c>
      <c r="R143" s="7">
        <v>759.27</v>
      </c>
      <c r="S143" s="8">
        <v>2.0999999999999999E-3</v>
      </c>
      <c r="T143" s="8">
        <v>2.7000000000000001E-3</v>
      </c>
      <c r="U143" s="8">
        <v>4.0000000000000002E-4</v>
      </c>
    </row>
    <row r="144" spans="2:21">
      <c r="B144" s="6" t="s">
        <v>331</v>
      </c>
      <c r="C144" s="17">
        <v>1139575</v>
      </c>
      <c r="D144" s="18" t="s">
        <v>122</v>
      </c>
      <c r="E144" s="6"/>
      <c r="F144" s="18">
        <v>1905761</v>
      </c>
      <c r="G144" s="6" t="s">
        <v>237</v>
      </c>
      <c r="H144" s="6" t="s">
        <v>227</v>
      </c>
      <c r="I144" s="6" t="s">
        <v>172</v>
      </c>
      <c r="J144" s="6"/>
      <c r="K144" s="23">
        <v>2.4700000000000002</v>
      </c>
      <c r="L144" s="6" t="s">
        <v>92</v>
      </c>
      <c r="M144" s="8">
        <v>5.8000000000000003E-2</v>
      </c>
      <c r="N144" s="8">
        <v>4.1500000000000002E-2</v>
      </c>
      <c r="O144" s="7">
        <v>29095.200000000001</v>
      </c>
      <c r="P144" s="7">
        <v>104.65</v>
      </c>
      <c r="Q144" s="7">
        <v>0</v>
      </c>
      <c r="R144" s="7">
        <v>30.45</v>
      </c>
      <c r="S144" s="8">
        <v>1E-4</v>
      </c>
      <c r="T144" s="8">
        <v>1E-4</v>
      </c>
      <c r="U144" s="8">
        <v>0</v>
      </c>
    </row>
    <row r="145" spans="2:21">
      <c r="B145" s="6" t="s">
        <v>332</v>
      </c>
      <c r="C145" s="17">
        <v>11395750</v>
      </c>
      <c r="D145" s="18" t="s">
        <v>122</v>
      </c>
      <c r="E145" s="6"/>
      <c r="F145" s="18">
        <v>1905761</v>
      </c>
      <c r="G145" s="6" t="s">
        <v>237</v>
      </c>
      <c r="H145" s="6" t="s">
        <v>227</v>
      </c>
      <c r="I145" s="6" t="s">
        <v>172</v>
      </c>
      <c r="J145" s="6"/>
      <c r="K145" s="23">
        <v>2.4700000000000002</v>
      </c>
      <c r="L145" s="6" t="s">
        <v>92</v>
      </c>
      <c r="M145" s="8">
        <v>5.8000000000000003E-2</v>
      </c>
      <c r="N145" s="8">
        <v>4.1500000000000002E-2</v>
      </c>
      <c r="O145" s="7">
        <v>289472.27</v>
      </c>
      <c r="P145" s="7">
        <v>101.84</v>
      </c>
      <c r="Q145" s="7">
        <v>0</v>
      </c>
      <c r="R145" s="7">
        <v>294.8</v>
      </c>
      <c r="S145" s="8">
        <v>8.0000000000000004E-4</v>
      </c>
      <c r="T145" s="8">
        <v>1E-3</v>
      </c>
      <c r="U145" s="8">
        <v>2.0000000000000001E-4</v>
      </c>
    </row>
    <row r="146" spans="2:21">
      <c r="B146" s="6" t="s">
        <v>333</v>
      </c>
      <c r="C146" s="17">
        <v>1132505</v>
      </c>
      <c r="D146" s="18" t="s">
        <v>122</v>
      </c>
      <c r="E146" s="6"/>
      <c r="F146" s="18">
        <v>510216054</v>
      </c>
      <c r="G146" s="6" t="s">
        <v>213</v>
      </c>
      <c r="H146" s="6" t="s">
        <v>227</v>
      </c>
      <c r="I146" s="6" t="s">
        <v>172</v>
      </c>
      <c r="J146" s="6"/>
      <c r="K146" s="23">
        <v>3.32</v>
      </c>
      <c r="L146" s="6" t="s">
        <v>92</v>
      </c>
      <c r="M146" s="8">
        <v>1.7451999999999999E-2</v>
      </c>
      <c r="N146" s="8">
        <v>1.17E-2</v>
      </c>
      <c r="O146" s="7">
        <v>566238.01</v>
      </c>
      <c r="P146" s="7">
        <v>102.08</v>
      </c>
      <c r="Q146" s="7">
        <v>0</v>
      </c>
      <c r="R146" s="7">
        <v>578.02</v>
      </c>
      <c r="S146" s="8">
        <v>8.0000000000000004E-4</v>
      </c>
      <c r="T146" s="8">
        <v>2E-3</v>
      </c>
      <c r="U146" s="8">
        <v>2.9999999999999997E-4</v>
      </c>
    </row>
    <row r="147" spans="2:21">
      <c r="B147" s="6" t="s">
        <v>334</v>
      </c>
      <c r="C147" s="17">
        <v>1133529</v>
      </c>
      <c r="D147" s="18" t="s">
        <v>122</v>
      </c>
      <c r="E147" s="6"/>
      <c r="F147" s="18">
        <v>514290345</v>
      </c>
      <c r="G147" s="6" t="s">
        <v>245</v>
      </c>
      <c r="H147" s="6" t="s">
        <v>227</v>
      </c>
      <c r="I147" s="6" t="s">
        <v>172</v>
      </c>
      <c r="J147" s="6"/>
      <c r="K147" s="23">
        <v>2.9</v>
      </c>
      <c r="L147" s="6" t="s">
        <v>92</v>
      </c>
      <c r="M147" s="8">
        <v>3.85E-2</v>
      </c>
      <c r="N147" s="8">
        <v>9.7999999999999997E-3</v>
      </c>
      <c r="O147" s="7">
        <v>423079</v>
      </c>
      <c r="P147" s="7">
        <v>110.29</v>
      </c>
      <c r="Q147" s="7">
        <v>0</v>
      </c>
      <c r="R147" s="7">
        <v>466.61</v>
      </c>
      <c r="S147" s="8">
        <v>1.1000000000000001E-3</v>
      </c>
      <c r="T147" s="8">
        <v>1.6000000000000001E-3</v>
      </c>
      <c r="U147" s="8">
        <v>2.9999999999999997E-4</v>
      </c>
    </row>
    <row r="148" spans="2:21">
      <c r="B148" s="6" t="s">
        <v>335</v>
      </c>
      <c r="C148" s="17">
        <v>1139815</v>
      </c>
      <c r="D148" s="18" t="s">
        <v>122</v>
      </c>
      <c r="E148" s="6"/>
      <c r="F148" s="18">
        <v>514290345</v>
      </c>
      <c r="G148" s="6" t="s">
        <v>245</v>
      </c>
      <c r="H148" s="6" t="s">
        <v>227</v>
      </c>
      <c r="I148" s="6" t="s">
        <v>172</v>
      </c>
      <c r="J148" s="6"/>
      <c r="K148" s="23">
        <v>4.2300000000000004</v>
      </c>
      <c r="L148" s="6" t="s">
        <v>92</v>
      </c>
      <c r="M148" s="8">
        <v>3.61E-2</v>
      </c>
      <c r="N148" s="8">
        <v>1.17E-2</v>
      </c>
      <c r="O148" s="7">
        <v>666421</v>
      </c>
      <c r="P148" s="7">
        <v>112.37</v>
      </c>
      <c r="Q148" s="7">
        <v>0</v>
      </c>
      <c r="R148" s="7">
        <v>748.86</v>
      </c>
      <c r="S148" s="8">
        <v>8.9999999999999998E-4</v>
      </c>
      <c r="T148" s="8">
        <v>2.5999999999999999E-3</v>
      </c>
      <c r="U148" s="8">
        <v>4.0000000000000002E-4</v>
      </c>
    </row>
    <row r="149" spans="2:21">
      <c r="B149" s="6" t="s">
        <v>336</v>
      </c>
      <c r="C149" s="17">
        <v>1159359</v>
      </c>
      <c r="D149" s="18" t="s">
        <v>122</v>
      </c>
      <c r="E149" s="6"/>
      <c r="F149" s="18">
        <v>514290345</v>
      </c>
      <c r="G149" s="6" t="s">
        <v>245</v>
      </c>
      <c r="H149" s="6" t="s">
        <v>227</v>
      </c>
      <c r="I149" s="6" t="s">
        <v>172</v>
      </c>
      <c r="J149" s="6"/>
      <c r="K149" s="23">
        <v>7.54</v>
      </c>
      <c r="L149" s="6" t="s">
        <v>92</v>
      </c>
      <c r="M149" s="8">
        <v>2.6200000000000001E-2</v>
      </c>
      <c r="N149" s="8">
        <v>1.7600000000000001E-2</v>
      </c>
      <c r="O149" s="7">
        <v>63000</v>
      </c>
      <c r="P149" s="7">
        <v>107.12</v>
      </c>
      <c r="Q149" s="7">
        <v>0</v>
      </c>
      <c r="R149" s="7">
        <v>67.489999999999995</v>
      </c>
      <c r="S149" s="8">
        <v>1E-4</v>
      </c>
      <c r="T149" s="8">
        <v>2.0000000000000001E-4</v>
      </c>
      <c r="U149" s="8">
        <v>0</v>
      </c>
    </row>
    <row r="150" spans="2:21">
      <c r="B150" s="6" t="s">
        <v>337</v>
      </c>
      <c r="C150" s="17">
        <v>1163062</v>
      </c>
      <c r="D150" s="18" t="s">
        <v>122</v>
      </c>
      <c r="E150" s="6"/>
      <c r="F150" s="18">
        <v>1900288</v>
      </c>
      <c r="G150" s="6" t="s">
        <v>237</v>
      </c>
      <c r="H150" s="6" t="s">
        <v>227</v>
      </c>
      <c r="I150" s="6" t="s">
        <v>172</v>
      </c>
      <c r="J150" s="6"/>
      <c r="K150" s="23">
        <v>3.69</v>
      </c>
      <c r="L150" s="6" t="s">
        <v>92</v>
      </c>
      <c r="M150" s="8">
        <v>3.9300000000000002E-2</v>
      </c>
      <c r="N150" s="8">
        <v>7.5999999999999998E-2</v>
      </c>
      <c r="O150" s="7">
        <v>348000</v>
      </c>
      <c r="P150" s="7">
        <v>89.44</v>
      </c>
      <c r="Q150" s="7">
        <v>0</v>
      </c>
      <c r="R150" s="7">
        <v>311.25</v>
      </c>
      <c r="S150" s="8">
        <v>1.4E-3</v>
      </c>
      <c r="T150" s="8">
        <v>1.1000000000000001E-3</v>
      </c>
      <c r="U150" s="8">
        <v>2.0000000000000001E-4</v>
      </c>
    </row>
    <row r="151" spans="2:21">
      <c r="B151" s="6" t="s">
        <v>338</v>
      </c>
      <c r="C151" s="17">
        <v>1133289</v>
      </c>
      <c r="D151" s="18" t="s">
        <v>122</v>
      </c>
      <c r="E151" s="6"/>
      <c r="F151" s="18">
        <v>510119068</v>
      </c>
      <c r="G151" s="6" t="s">
        <v>339</v>
      </c>
      <c r="H151" s="6" t="s">
        <v>340</v>
      </c>
      <c r="I151" s="6" t="s">
        <v>172</v>
      </c>
      <c r="J151" s="6"/>
      <c r="K151" s="23">
        <v>2.41</v>
      </c>
      <c r="L151" s="6" t="s">
        <v>92</v>
      </c>
      <c r="M151" s="8">
        <v>4.7500000000000001E-2</v>
      </c>
      <c r="N151" s="8">
        <v>1.09E-2</v>
      </c>
      <c r="O151" s="7">
        <v>1905580.4</v>
      </c>
      <c r="P151" s="7">
        <v>109</v>
      </c>
      <c r="Q151" s="7">
        <v>0</v>
      </c>
      <c r="R151" s="7">
        <v>2077.08</v>
      </c>
      <c r="S151" s="8">
        <v>5.7000000000000002E-3</v>
      </c>
      <c r="T151" s="8">
        <v>7.3000000000000001E-3</v>
      </c>
      <c r="U151" s="8">
        <v>1.1000000000000001E-3</v>
      </c>
    </row>
    <row r="152" spans="2:21">
      <c r="B152" s="6" t="s">
        <v>341</v>
      </c>
      <c r="C152" s="17">
        <v>7390149</v>
      </c>
      <c r="D152" s="18" t="s">
        <v>122</v>
      </c>
      <c r="E152" s="6"/>
      <c r="F152" s="18">
        <v>520028911</v>
      </c>
      <c r="G152" s="6" t="s">
        <v>269</v>
      </c>
      <c r="H152" s="6" t="s">
        <v>340</v>
      </c>
      <c r="I152" s="6" t="s">
        <v>172</v>
      </c>
      <c r="J152" s="6"/>
      <c r="K152" s="23">
        <v>2.89</v>
      </c>
      <c r="L152" s="6" t="s">
        <v>92</v>
      </c>
      <c r="M152" s="8">
        <v>3.7499999999999999E-2</v>
      </c>
      <c r="N152" s="8">
        <v>0.01</v>
      </c>
      <c r="O152" s="7">
        <v>2573289.89</v>
      </c>
      <c r="P152" s="7">
        <v>108.09</v>
      </c>
      <c r="Q152" s="7">
        <v>0</v>
      </c>
      <c r="R152" s="7">
        <v>2781.47</v>
      </c>
      <c r="S152" s="8">
        <v>6.4999999999999997E-3</v>
      </c>
      <c r="T152" s="8">
        <v>9.7000000000000003E-3</v>
      </c>
      <c r="U152" s="8">
        <v>1.5E-3</v>
      </c>
    </row>
    <row r="153" spans="2:21">
      <c r="B153" s="6" t="s">
        <v>342</v>
      </c>
      <c r="C153" s="17">
        <v>7390222</v>
      </c>
      <c r="D153" s="18" t="s">
        <v>122</v>
      </c>
      <c r="E153" s="6"/>
      <c r="F153" s="18">
        <v>520028911</v>
      </c>
      <c r="G153" s="6" t="s">
        <v>269</v>
      </c>
      <c r="H153" s="6" t="s">
        <v>340</v>
      </c>
      <c r="I153" s="6" t="s">
        <v>172</v>
      </c>
      <c r="J153" s="6"/>
      <c r="K153" s="23">
        <v>5.42</v>
      </c>
      <c r="L153" s="6" t="s">
        <v>92</v>
      </c>
      <c r="M153" s="8">
        <v>3.7499999999999999E-2</v>
      </c>
      <c r="N153" s="8">
        <v>1.55E-2</v>
      </c>
      <c r="O153" s="7">
        <v>1989000</v>
      </c>
      <c r="P153" s="7">
        <v>114.32</v>
      </c>
      <c r="Q153" s="7">
        <v>0</v>
      </c>
      <c r="R153" s="7">
        <v>2273.8200000000002</v>
      </c>
      <c r="S153" s="8">
        <v>3.5999999999999999E-3</v>
      </c>
      <c r="T153" s="8">
        <v>8.0000000000000002E-3</v>
      </c>
      <c r="U153" s="8">
        <v>1.2999999999999999E-3</v>
      </c>
    </row>
    <row r="154" spans="2:21">
      <c r="B154" s="6" t="s">
        <v>343</v>
      </c>
      <c r="C154" s="17">
        <v>1155795</v>
      </c>
      <c r="D154" s="18" t="s">
        <v>122</v>
      </c>
      <c r="E154" s="6"/>
      <c r="F154" s="18">
        <v>1981143</v>
      </c>
      <c r="G154" s="6" t="s">
        <v>259</v>
      </c>
      <c r="H154" s="6" t="s">
        <v>340</v>
      </c>
      <c r="I154" s="6" t="s">
        <v>172</v>
      </c>
      <c r="J154" s="6"/>
      <c r="K154" s="23">
        <v>2.3199999999999998</v>
      </c>
      <c r="L154" s="6" t="s">
        <v>92</v>
      </c>
      <c r="M154" s="8">
        <v>0.06</v>
      </c>
      <c r="N154" s="8">
        <v>4.4499999999999998E-2</v>
      </c>
      <c r="O154" s="7">
        <v>79075.100000000006</v>
      </c>
      <c r="P154" s="7">
        <v>104.2</v>
      </c>
      <c r="Q154" s="7">
        <v>0</v>
      </c>
      <c r="R154" s="7">
        <v>82.4</v>
      </c>
      <c r="S154" s="8">
        <v>4.0000000000000002E-4</v>
      </c>
      <c r="T154" s="8">
        <v>2.9999999999999997E-4</v>
      </c>
      <c r="U154" s="8">
        <v>0</v>
      </c>
    </row>
    <row r="155" spans="2:21">
      <c r="B155" s="6" t="s">
        <v>344</v>
      </c>
      <c r="C155" s="17">
        <v>1160811</v>
      </c>
      <c r="D155" s="18" t="s">
        <v>122</v>
      </c>
      <c r="E155" s="6"/>
      <c r="F155" s="18">
        <v>1981143</v>
      </c>
      <c r="G155" s="6" t="s">
        <v>259</v>
      </c>
      <c r="H155" s="6" t="s">
        <v>340</v>
      </c>
      <c r="I155" s="6" t="s">
        <v>172</v>
      </c>
      <c r="J155" s="6"/>
      <c r="K155" s="23">
        <v>3.03</v>
      </c>
      <c r="L155" s="6" t="s">
        <v>92</v>
      </c>
      <c r="M155" s="8">
        <v>4.7500000000000001E-2</v>
      </c>
      <c r="N155" s="8">
        <v>4.9500000000000002E-2</v>
      </c>
      <c r="O155" s="7">
        <v>1450925.1</v>
      </c>
      <c r="P155" s="7">
        <v>100.9</v>
      </c>
      <c r="Q155" s="7">
        <v>0</v>
      </c>
      <c r="R155" s="7">
        <v>1463.98</v>
      </c>
      <c r="S155" s="8">
        <v>2.3999999999999998E-3</v>
      </c>
      <c r="T155" s="8">
        <v>5.1000000000000004E-3</v>
      </c>
      <c r="U155" s="8">
        <v>8.0000000000000004E-4</v>
      </c>
    </row>
    <row r="156" spans="2:21">
      <c r="B156" s="6" t="s">
        <v>345</v>
      </c>
      <c r="C156" s="17">
        <v>6270144</v>
      </c>
      <c r="D156" s="18" t="s">
        <v>122</v>
      </c>
      <c r="E156" s="6"/>
      <c r="F156" s="18">
        <v>520025602</v>
      </c>
      <c r="G156" s="6" t="s">
        <v>346</v>
      </c>
      <c r="H156" s="6" t="s">
        <v>260</v>
      </c>
      <c r="I156" s="6" t="s">
        <v>175</v>
      </c>
      <c r="J156" s="6"/>
      <c r="K156" s="23">
        <v>3.83</v>
      </c>
      <c r="L156" s="6" t="s">
        <v>92</v>
      </c>
      <c r="M156" s="8">
        <v>0.05</v>
      </c>
      <c r="N156" s="8">
        <v>1.5100000000000001E-2</v>
      </c>
      <c r="O156" s="7">
        <v>13255.4</v>
      </c>
      <c r="P156" s="7">
        <v>115.6</v>
      </c>
      <c r="Q156" s="7">
        <v>0</v>
      </c>
      <c r="R156" s="7">
        <v>15.32</v>
      </c>
      <c r="S156" s="8">
        <v>0</v>
      </c>
      <c r="T156" s="8">
        <v>1E-4</v>
      </c>
      <c r="U156" s="8">
        <v>0</v>
      </c>
    </row>
    <row r="157" spans="2:21">
      <c r="B157" s="6" t="s">
        <v>347</v>
      </c>
      <c r="C157" s="17">
        <v>1136936</v>
      </c>
      <c r="D157" s="18" t="s">
        <v>122</v>
      </c>
      <c r="E157" s="6"/>
      <c r="F157" s="18">
        <v>511399388</v>
      </c>
      <c r="G157" s="6" t="s">
        <v>273</v>
      </c>
      <c r="H157" s="6" t="s">
        <v>260</v>
      </c>
      <c r="I157" s="6" t="s">
        <v>175</v>
      </c>
      <c r="J157" s="6"/>
      <c r="K157" s="23">
        <v>1.48</v>
      </c>
      <c r="L157" s="6" t="s">
        <v>92</v>
      </c>
      <c r="M157" s="8">
        <v>3.4500000000000003E-2</v>
      </c>
      <c r="N157" s="8">
        <v>9.4000000000000004E-3</v>
      </c>
      <c r="O157" s="7">
        <v>25017.5</v>
      </c>
      <c r="P157" s="7">
        <v>103.73</v>
      </c>
      <c r="Q157" s="7">
        <v>0</v>
      </c>
      <c r="R157" s="7">
        <v>25.95</v>
      </c>
      <c r="S157" s="8">
        <v>2.9999999999999997E-4</v>
      </c>
      <c r="T157" s="8">
        <v>1E-4</v>
      </c>
      <c r="U157" s="8">
        <v>0</v>
      </c>
    </row>
    <row r="158" spans="2:21">
      <c r="B158" s="6" t="s">
        <v>348</v>
      </c>
      <c r="C158" s="17">
        <v>1161322</v>
      </c>
      <c r="D158" s="18" t="s">
        <v>122</v>
      </c>
      <c r="E158" s="6"/>
      <c r="F158" s="18">
        <v>1991033</v>
      </c>
      <c r="G158" s="6" t="s">
        <v>237</v>
      </c>
      <c r="H158" s="6" t="s">
        <v>340</v>
      </c>
      <c r="I158" s="6" t="s">
        <v>172</v>
      </c>
      <c r="J158" s="6"/>
      <c r="K158" s="23">
        <v>4.8899999999999997</v>
      </c>
      <c r="L158" s="6" t="s">
        <v>92</v>
      </c>
      <c r="M158" s="8">
        <v>4.3499999999999997E-2</v>
      </c>
      <c r="N158" s="8">
        <v>4.53E-2</v>
      </c>
      <c r="O158" s="7">
        <v>510647</v>
      </c>
      <c r="P158" s="7">
        <v>101.2</v>
      </c>
      <c r="Q158" s="7">
        <v>0</v>
      </c>
      <c r="R158" s="7">
        <v>516.77</v>
      </c>
      <c r="S158" s="8">
        <v>2.2000000000000001E-3</v>
      </c>
      <c r="T158" s="8">
        <v>1.8E-3</v>
      </c>
      <c r="U158" s="8">
        <v>2.9999999999999997E-4</v>
      </c>
    </row>
    <row r="159" spans="2:21">
      <c r="B159" s="6" t="s">
        <v>349</v>
      </c>
      <c r="C159" s="17">
        <v>1160746</v>
      </c>
      <c r="D159" s="18" t="s">
        <v>122</v>
      </c>
      <c r="E159" s="6"/>
      <c r="F159" s="18">
        <v>1838682</v>
      </c>
      <c r="G159" s="6" t="s">
        <v>237</v>
      </c>
      <c r="H159" s="6" t="s">
        <v>340</v>
      </c>
      <c r="I159" s="6" t="s">
        <v>172</v>
      </c>
      <c r="J159" s="6"/>
      <c r="K159" s="23">
        <v>3.64</v>
      </c>
      <c r="L159" s="6" t="s">
        <v>92</v>
      </c>
      <c r="M159" s="8">
        <v>3.95E-2</v>
      </c>
      <c r="N159" s="8">
        <v>3.6900000000000002E-2</v>
      </c>
      <c r="O159" s="7">
        <v>258000</v>
      </c>
      <c r="P159" s="7">
        <v>101.38</v>
      </c>
      <c r="Q159" s="7">
        <v>0</v>
      </c>
      <c r="R159" s="7">
        <v>261.56</v>
      </c>
      <c r="S159" s="8">
        <v>6.9999999999999999E-4</v>
      </c>
      <c r="T159" s="8">
        <v>8.9999999999999998E-4</v>
      </c>
      <c r="U159" s="8">
        <v>1E-4</v>
      </c>
    </row>
    <row r="160" spans="2:21">
      <c r="B160" s="6" t="s">
        <v>350</v>
      </c>
      <c r="C160" s="17">
        <v>1161371</v>
      </c>
      <c r="D160" s="18" t="s">
        <v>122</v>
      </c>
      <c r="E160" s="6"/>
      <c r="F160" s="18">
        <v>520043795</v>
      </c>
      <c r="G160" s="6" t="s">
        <v>259</v>
      </c>
      <c r="H160" s="6" t="s">
        <v>260</v>
      </c>
      <c r="I160" s="6" t="s">
        <v>175</v>
      </c>
      <c r="J160" s="6"/>
      <c r="K160" s="23">
        <v>5.86</v>
      </c>
      <c r="L160" s="6" t="s">
        <v>92</v>
      </c>
      <c r="M160" s="8">
        <v>2.1100000000000001E-2</v>
      </c>
      <c r="N160" s="8">
        <v>1.7600000000000001E-2</v>
      </c>
      <c r="O160" s="7">
        <v>81800</v>
      </c>
      <c r="P160" s="7">
        <v>102.25</v>
      </c>
      <c r="Q160" s="7">
        <v>0</v>
      </c>
      <c r="R160" s="7">
        <v>83.64</v>
      </c>
      <c r="S160" s="8">
        <v>2.0000000000000001E-4</v>
      </c>
      <c r="T160" s="8">
        <v>2.9999999999999997E-4</v>
      </c>
      <c r="U160" s="8">
        <v>0</v>
      </c>
    </row>
    <row r="161" spans="2:21">
      <c r="B161" s="6" t="s">
        <v>351</v>
      </c>
      <c r="C161" s="17">
        <v>1160241</v>
      </c>
      <c r="D161" s="18" t="s">
        <v>122</v>
      </c>
      <c r="E161" s="6"/>
      <c r="F161" s="18">
        <v>513937714</v>
      </c>
      <c r="G161" s="6" t="s">
        <v>245</v>
      </c>
      <c r="H161" s="6" t="s">
        <v>260</v>
      </c>
      <c r="I161" s="6" t="s">
        <v>175</v>
      </c>
      <c r="J161" s="6"/>
      <c r="K161" s="23">
        <v>5.46</v>
      </c>
      <c r="L161" s="6" t="s">
        <v>92</v>
      </c>
      <c r="M161" s="8">
        <v>1.84E-2</v>
      </c>
      <c r="N161" s="8">
        <v>1.2200000000000001E-2</v>
      </c>
      <c r="O161" s="7">
        <v>548000</v>
      </c>
      <c r="P161" s="7">
        <v>103.89</v>
      </c>
      <c r="Q161" s="7">
        <v>0</v>
      </c>
      <c r="R161" s="7">
        <v>569.32000000000005</v>
      </c>
      <c r="S161" s="8">
        <v>1.8E-3</v>
      </c>
      <c r="T161" s="8">
        <v>2E-3</v>
      </c>
      <c r="U161" s="8">
        <v>2.9999999999999997E-4</v>
      </c>
    </row>
    <row r="162" spans="2:21">
      <c r="B162" s="6" t="s">
        <v>352</v>
      </c>
      <c r="C162" s="17">
        <v>6320105</v>
      </c>
      <c r="D162" s="18" t="s">
        <v>122</v>
      </c>
      <c r="E162" s="6"/>
      <c r="F162" s="18">
        <v>520018383</v>
      </c>
      <c r="G162" s="6" t="s">
        <v>339</v>
      </c>
      <c r="H162" s="6" t="s">
        <v>340</v>
      </c>
      <c r="I162" s="6" t="s">
        <v>172</v>
      </c>
      <c r="J162" s="6"/>
      <c r="K162" s="23">
        <v>2.68</v>
      </c>
      <c r="L162" s="6" t="s">
        <v>92</v>
      </c>
      <c r="M162" s="8">
        <v>5.8900000000000001E-2</v>
      </c>
      <c r="N162" s="8">
        <v>9.9000000000000008E-3</v>
      </c>
      <c r="O162" s="7">
        <v>329189.95</v>
      </c>
      <c r="P162" s="7">
        <v>113.65</v>
      </c>
      <c r="Q162" s="7">
        <v>0</v>
      </c>
      <c r="R162" s="7">
        <v>374.12</v>
      </c>
      <c r="S162" s="8">
        <v>1E-3</v>
      </c>
      <c r="T162" s="8">
        <v>1.2999999999999999E-3</v>
      </c>
      <c r="U162" s="8">
        <v>2.0000000000000001E-4</v>
      </c>
    </row>
    <row r="163" spans="2:21">
      <c r="B163" s="6" t="s">
        <v>353</v>
      </c>
      <c r="C163" s="17">
        <v>1118835</v>
      </c>
      <c r="D163" s="18" t="s">
        <v>122</v>
      </c>
      <c r="E163" s="6"/>
      <c r="F163" s="18">
        <v>520044314</v>
      </c>
      <c r="G163" s="6" t="s">
        <v>230</v>
      </c>
      <c r="H163" s="6" t="s">
        <v>340</v>
      </c>
      <c r="I163" s="6" t="s">
        <v>172</v>
      </c>
      <c r="J163" s="6"/>
      <c r="K163" s="23">
        <v>0.99</v>
      </c>
      <c r="L163" s="6" t="s">
        <v>92</v>
      </c>
      <c r="M163" s="8">
        <v>1.252E-2</v>
      </c>
      <c r="N163" s="8">
        <v>8.5000000000000006E-3</v>
      </c>
      <c r="O163" s="7">
        <v>0.45</v>
      </c>
      <c r="P163" s="7">
        <v>100.4</v>
      </c>
      <c r="Q163" s="7">
        <v>0</v>
      </c>
      <c r="R163" s="7">
        <v>0</v>
      </c>
      <c r="S163" s="8">
        <v>0</v>
      </c>
      <c r="T163" s="8">
        <v>0</v>
      </c>
      <c r="U163" s="8">
        <v>0</v>
      </c>
    </row>
    <row r="164" spans="2:21">
      <c r="B164" s="6" t="s">
        <v>354</v>
      </c>
      <c r="C164" s="17">
        <v>1141415</v>
      </c>
      <c r="D164" s="18" t="s">
        <v>122</v>
      </c>
      <c r="E164" s="6"/>
      <c r="F164" s="18">
        <v>520044314</v>
      </c>
      <c r="G164" s="6" t="s">
        <v>230</v>
      </c>
      <c r="H164" s="6" t="s">
        <v>340</v>
      </c>
      <c r="I164" s="6" t="s">
        <v>172</v>
      </c>
      <c r="J164" s="6"/>
      <c r="K164" s="23">
        <v>1.95</v>
      </c>
      <c r="L164" s="6" t="s">
        <v>92</v>
      </c>
      <c r="M164" s="8">
        <v>2.1600000000000001E-2</v>
      </c>
      <c r="N164" s="8">
        <v>9.4999999999999998E-3</v>
      </c>
      <c r="O164" s="7">
        <v>1373439.88</v>
      </c>
      <c r="P164" s="7">
        <v>102.4</v>
      </c>
      <c r="Q164" s="7">
        <v>0</v>
      </c>
      <c r="R164" s="7">
        <v>1406.4</v>
      </c>
      <c r="S164" s="8">
        <v>2.7000000000000001E-3</v>
      </c>
      <c r="T164" s="8">
        <v>4.8999999999999998E-3</v>
      </c>
      <c r="U164" s="8">
        <v>8.0000000000000004E-4</v>
      </c>
    </row>
    <row r="165" spans="2:21">
      <c r="B165" s="6" t="s">
        <v>355</v>
      </c>
      <c r="C165" s="17">
        <v>1156397</v>
      </c>
      <c r="D165" s="18" t="s">
        <v>122</v>
      </c>
      <c r="E165" s="6"/>
      <c r="F165" s="18">
        <v>520044314</v>
      </c>
      <c r="G165" s="6" t="s">
        <v>230</v>
      </c>
      <c r="H165" s="6" t="s">
        <v>340</v>
      </c>
      <c r="I165" s="6" t="s">
        <v>172</v>
      </c>
      <c r="J165" s="6"/>
      <c r="K165" s="23">
        <v>4.49</v>
      </c>
      <c r="L165" s="6" t="s">
        <v>92</v>
      </c>
      <c r="M165" s="8">
        <v>0.04</v>
      </c>
      <c r="N165" s="8">
        <v>1.4500000000000001E-2</v>
      </c>
      <c r="O165" s="7">
        <v>5074472</v>
      </c>
      <c r="P165" s="7">
        <v>113.95</v>
      </c>
      <c r="Q165" s="7">
        <v>0</v>
      </c>
      <c r="R165" s="7">
        <v>5782.36</v>
      </c>
      <c r="S165" s="8">
        <v>6.1999999999999998E-3</v>
      </c>
      <c r="T165" s="8">
        <v>2.0199999999999999E-2</v>
      </c>
      <c r="U165" s="8">
        <v>3.2000000000000002E-3</v>
      </c>
    </row>
    <row r="166" spans="2:21">
      <c r="B166" s="6" t="s">
        <v>356</v>
      </c>
      <c r="C166" s="17">
        <v>1136464</v>
      </c>
      <c r="D166" s="18" t="s">
        <v>122</v>
      </c>
      <c r="E166" s="6"/>
      <c r="F166" s="18">
        <v>514065283</v>
      </c>
      <c r="G166" s="6" t="s">
        <v>223</v>
      </c>
      <c r="H166" s="6" t="s">
        <v>260</v>
      </c>
      <c r="I166" s="6" t="s">
        <v>175</v>
      </c>
      <c r="J166" s="6"/>
      <c r="K166" s="23">
        <v>2.8</v>
      </c>
      <c r="L166" s="6" t="s">
        <v>92</v>
      </c>
      <c r="M166" s="8">
        <v>2.7879999999999999E-2</v>
      </c>
      <c r="N166" s="8">
        <v>1.4E-2</v>
      </c>
      <c r="O166" s="7">
        <v>4414600.0999999996</v>
      </c>
      <c r="P166" s="7">
        <v>105.56</v>
      </c>
      <c r="Q166" s="7">
        <v>0</v>
      </c>
      <c r="R166" s="7">
        <v>4660.05</v>
      </c>
      <c r="S166" s="8">
        <v>1.18E-2</v>
      </c>
      <c r="T166" s="8">
        <v>1.6299999999999999E-2</v>
      </c>
      <c r="U166" s="8">
        <v>2.5999999999999999E-3</v>
      </c>
    </row>
    <row r="167" spans="2:21">
      <c r="B167" s="6" t="s">
        <v>357</v>
      </c>
      <c r="C167" s="17">
        <v>1410273</v>
      </c>
      <c r="D167" s="18" t="s">
        <v>122</v>
      </c>
      <c r="E167" s="6"/>
      <c r="F167" s="18">
        <v>520034372</v>
      </c>
      <c r="G167" s="6" t="s">
        <v>358</v>
      </c>
      <c r="H167" s="6" t="s">
        <v>260</v>
      </c>
      <c r="I167" s="6" t="s">
        <v>175</v>
      </c>
      <c r="J167" s="6"/>
      <c r="K167" s="23">
        <v>0</v>
      </c>
      <c r="L167" s="6" t="s">
        <v>92</v>
      </c>
      <c r="M167" s="8">
        <v>5.7500000000000002E-2</v>
      </c>
      <c r="O167" s="7">
        <v>-7.0000000000000007E-2</v>
      </c>
      <c r="P167" s="7">
        <v>101.36</v>
      </c>
      <c r="Q167" s="7">
        <v>0</v>
      </c>
      <c r="R167" s="7">
        <v>0</v>
      </c>
      <c r="S167" s="8">
        <v>0</v>
      </c>
      <c r="T167" s="8">
        <v>0</v>
      </c>
      <c r="U167" s="8">
        <v>0</v>
      </c>
    </row>
    <row r="168" spans="2:21">
      <c r="B168" s="6" t="s">
        <v>359</v>
      </c>
      <c r="C168" s="17">
        <v>1136134</v>
      </c>
      <c r="D168" s="18" t="s">
        <v>122</v>
      </c>
      <c r="E168" s="6"/>
      <c r="F168" s="18">
        <v>514892801</v>
      </c>
      <c r="G168" s="6" t="s">
        <v>360</v>
      </c>
      <c r="H168" s="6" t="s">
        <v>340</v>
      </c>
      <c r="I168" s="6" t="s">
        <v>172</v>
      </c>
      <c r="J168" s="6"/>
      <c r="K168" s="23">
        <v>2.64</v>
      </c>
      <c r="L168" s="6" t="s">
        <v>92</v>
      </c>
      <c r="M168" s="8">
        <v>3.3500000000000002E-2</v>
      </c>
      <c r="N168" s="8">
        <v>1.09E-2</v>
      </c>
      <c r="O168" s="7">
        <v>389301.63</v>
      </c>
      <c r="P168" s="7">
        <v>106.92</v>
      </c>
      <c r="Q168" s="7">
        <v>0</v>
      </c>
      <c r="R168" s="7">
        <v>416.24</v>
      </c>
      <c r="S168" s="8">
        <v>1.1000000000000001E-3</v>
      </c>
      <c r="T168" s="8">
        <v>1.5E-3</v>
      </c>
      <c r="U168" s="8">
        <v>2.0000000000000001E-4</v>
      </c>
    </row>
    <row r="169" spans="2:21">
      <c r="B169" s="6" t="s">
        <v>361</v>
      </c>
      <c r="C169" s="17">
        <v>1141951</v>
      </c>
      <c r="D169" s="18" t="s">
        <v>122</v>
      </c>
      <c r="E169" s="6"/>
      <c r="F169" s="18">
        <v>514892801</v>
      </c>
      <c r="G169" s="6" t="s">
        <v>360</v>
      </c>
      <c r="H169" s="6" t="s">
        <v>340</v>
      </c>
      <c r="I169" s="6" t="s">
        <v>172</v>
      </c>
      <c r="J169" s="6"/>
      <c r="K169" s="23">
        <v>4.7699999999999996</v>
      </c>
      <c r="L169" s="6" t="s">
        <v>92</v>
      </c>
      <c r="M169" s="8">
        <v>2.6200000000000001E-2</v>
      </c>
      <c r="N169" s="8">
        <v>1.18E-2</v>
      </c>
      <c r="O169" s="7">
        <v>231667.01</v>
      </c>
      <c r="P169" s="7">
        <v>106.96</v>
      </c>
      <c r="Q169" s="7">
        <v>3.03</v>
      </c>
      <c r="R169" s="7">
        <v>250.83</v>
      </c>
      <c r="S169" s="8">
        <v>2.9999999999999997E-4</v>
      </c>
      <c r="T169" s="8">
        <v>8.9999999999999998E-4</v>
      </c>
      <c r="U169" s="8">
        <v>1E-4</v>
      </c>
    </row>
    <row r="170" spans="2:21">
      <c r="B170" s="6" t="s">
        <v>362</v>
      </c>
      <c r="C170" s="17">
        <v>7150410</v>
      </c>
      <c r="D170" s="18" t="s">
        <v>122</v>
      </c>
      <c r="E170" s="6"/>
      <c r="F170" s="18">
        <v>520025990</v>
      </c>
      <c r="G170" s="6" t="s">
        <v>273</v>
      </c>
      <c r="H170" s="6" t="s">
        <v>262</v>
      </c>
      <c r="I170" s="6" t="s">
        <v>175</v>
      </c>
      <c r="J170" s="6"/>
      <c r="K170" s="23">
        <v>3.85</v>
      </c>
      <c r="L170" s="6" t="s">
        <v>92</v>
      </c>
      <c r="M170" s="8">
        <v>2.9499999999999998E-2</v>
      </c>
      <c r="N170" s="8">
        <v>1.7600000000000001E-2</v>
      </c>
      <c r="O170" s="7">
        <v>1900000</v>
      </c>
      <c r="P170" s="7">
        <v>104.64</v>
      </c>
      <c r="Q170" s="7">
        <v>0</v>
      </c>
      <c r="R170" s="7">
        <v>1988.16</v>
      </c>
      <c r="S170" s="8">
        <v>6.3E-3</v>
      </c>
      <c r="T170" s="8">
        <v>7.0000000000000001E-3</v>
      </c>
      <c r="U170" s="8">
        <v>1.1000000000000001E-3</v>
      </c>
    </row>
    <row r="171" spans="2:21">
      <c r="B171" s="6" t="s">
        <v>363</v>
      </c>
      <c r="C171" s="17">
        <v>1138536</v>
      </c>
      <c r="D171" s="18" t="s">
        <v>122</v>
      </c>
      <c r="E171" s="6"/>
      <c r="F171" s="18">
        <v>512025891</v>
      </c>
      <c r="G171" s="6" t="s">
        <v>358</v>
      </c>
      <c r="H171" s="6" t="s">
        <v>266</v>
      </c>
      <c r="I171" s="6" t="s">
        <v>172</v>
      </c>
      <c r="J171" s="6"/>
      <c r="K171" s="23">
        <v>1.45</v>
      </c>
      <c r="L171" s="6" t="s">
        <v>92</v>
      </c>
      <c r="M171" s="8">
        <v>0.03</v>
      </c>
      <c r="N171" s="8">
        <v>3.0200000000000001E-2</v>
      </c>
      <c r="O171" s="7">
        <v>1588370.73</v>
      </c>
      <c r="P171" s="7">
        <v>100.4</v>
      </c>
      <c r="Q171" s="7">
        <v>0</v>
      </c>
      <c r="R171" s="7">
        <v>1594.72</v>
      </c>
      <c r="S171" s="8">
        <v>4.5999999999999999E-3</v>
      </c>
      <c r="T171" s="8">
        <v>5.5999999999999999E-3</v>
      </c>
      <c r="U171" s="8">
        <v>8.9999999999999998E-4</v>
      </c>
    </row>
    <row r="172" spans="2:21">
      <c r="B172" s="6" t="s">
        <v>364</v>
      </c>
      <c r="C172" s="17">
        <v>1132562</v>
      </c>
      <c r="D172" s="18" t="s">
        <v>122</v>
      </c>
      <c r="E172" s="6"/>
      <c r="F172" s="18">
        <v>512025891</v>
      </c>
      <c r="G172" s="6" t="s">
        <v>358</v>
      </c>
      <c r="H172" s="6" t="s">
        <v>266</v>
      </c>
      <c r="I172" s="6" t="s">
        <v>172</v>
      </c>
      <c r="J172" s="6"/>
      <c r="K172" s="23">
        <v>0.49</v>
      </c>
      <c r="L172" s="6" t="s">
        <v>92</v>
      </c>
      <c r="M172" s="8">
        <v>3.3000000000000002E-2</v>
      </c>
      <c r="N172" s="8">
        <v>8.3900000000000002E-2</v>
      </c>
      <c r="O172" s="7">
        <v>0.01</v>
      </c>
      <c r="P172" s="7">
        <v>98.09</v>
      </c>
      <c r="Q172" s="7">
        <v>0</v>
      </c>
      <c r="R172" s="7">
        <v>0</v>
      </c>
      <c r="S172" s="8">
        <v>0</v>
      </c>
      <c r="T172" s="8">
        <v>0</v>
      </c>
      <c r="U172" s="8">
        <v>0</v>
      </c>
    </row>
    <row r="173" spans="2:21">
      <c r="B173" s="6" t="s">
        <v>365</v>
      </c>
      <c r="C173" s="17">
        <v>1134840</v>
      </c>
      <c r="D173" s="18" t="s">
        <v>122</v>
      </c>
      <c r="E173" s="6"/>
      <c r="F173" s="18">
        <v>510454333</v>
      </c>
      <c r="G173" s="6" t="s">
        <v>358</v>
      </c>
      <c r="H173" s="6" t="s">
        <v>266</v>
      </c>
      <c r="I173" s="6" t="s">
        <v>172</v>
      </c>
      <c r="J173" s="6"/>
      <c r="K173" s="23">
        <v>0.16</v>
      </c>
      <c r="L173" s="6" t="s">
        <v>92</v>
      </c>
      <c r="M173" s="8">
        <v>4.2999999999999997E-2</v>
      </c>
      <c r="N173" s="8">
        <v>1.1000000000000001</v>
      </c>
      <c r="O173" s="7">
        <v>0.71</v>
      </c>
      <c r="P173" s="7">
        <v>89.47</v>
      </c>
      <c r="Q173" s="7">
        <v>0</v>
      </c>
      <c r="R173" s="7">
        <v>0</v>
      </c>
      <c r="S173" s="8">
        <v>0</v>
      </c>
      <c r="T173" s="8">
        <v>0</v>
      </c>
      <c r="U173" s="8">
        <v>0</v>
      </c>
    </row>
    <row r="174" spans="2:21">
      <c r="B174" s="6" t="s">
        <v>366</v>
      </c>
      <c r="C174" s="17">
        <v>1161751</v>
      </c>
      <c r="D174" s="18" t="s">
        <v>122</v>
      </c>
      <c r="E174" s="6"/>
      <c r="F174" s="18">
        <v>513901371</v>
      </c>
      <c r="G174" s="6" t="s">
        <v>367</v>
      </c>
      <c r="H174" s="6" t="s">
        <v>266</v>
      </c>
      <c r="I174" s="6" t="s">
        <v>172</v>
      </c>
      <c r="J174" s="6"/>
      <c r="K174" s="23">
        <v>5.03</v>
      </c>
      <c r="L174" s="6" t="s">
        <v>92</v>
      </c>
      <c r="M174" s="8">
        <v>2.0500000000000001E-2</v>
      </c>
      <c r="N174" s="8">
        <v>1.38E-2</v>
      </c>
      <c r="O174" s="7">
        <v>5318994</v>
      </c>
      <c r="P174" s="7">
        <v>104.27</v>
      </c>
      <c r="Q174" s="7">
        <v>0</v>
      </c>
      <c r="R174" s="7">
        <v>5546.12</v>
      </c>
      <c r="S174" s="8">
        <v>1.24E-2</v>
      </c>
      <c r="T174" s="8">
        <v>1.9400000000000001E-2</v>
      </c>
      <c r="U174" s="8">
        <v>3.0999999999999999E-3</v>
      </c>
    </row>
    <row r="175" spans="2:21">
      <c r="B175" s="6" t="s">
        <v>368</v>
      </c>
      <c r="C175" s="17">
        <v>1160878</v>
      </c>
      <c r="D175" s="18" t="s">
        <v>122</v>
      </c>
      <c r="E175" s="6"/>
      <c r="F175" s="18">
        <v>510560188</v>
      </c>
      <c r="G175" s="6" t="s">
        <v>237</v>
      </c>
      <c r="H175" s="6" t="s">
        <v>262</v>
      </c>
      <c r="I175" s="6" t="s">
        <v>175</v>
      </c>
      <c r="J175" s="6"/>
      <c r="K175" s="23">
        <v>5.68</v>
      </c>
      <c r="L175" s="6" t="s">
        <v>92</v>
      </c>
      <c r="M175" s="8">
        <v>3.2500000000000001E-2</v>
      </c>
      <c r="N175" s="8">
        <v>2.6499999999999999E-2</v>
      </c>
      <c r="O175" s="7">
        <v>25000</v>
      </c>
      <c r="P175" s="7">
        <v>104.36</v>
      </c>
      <c r="Q175" s="7">
        <v>0</v>
      </c>
      <c r="R175" s="7">
        <v>26.09</v>
      </c>
      <c r="S175" s="8">
        <v>1E-4</v>
      </c>
      <c r="T175" s="8">
        <v>1E-4</v>
      </c>
      <c r="U175" s="8">
        <v>0</v>
      </c>
    </row>
    <row r="176" spans="2:21">
      <c r="B176" s="6" t="s">
        <v>369</v>
      </c>
      <c r="C176" s="17">
        <v>1135698</v>
      </c>
      <c r="D176" s="18" t="s">
        <v>122</v>
      </c>
      <c r="E176" s="6"/>
      <c r="F176" s="18">
        <v>520034760</v>
      </c>
      <c r="G176" s="6" t="s">
        <v>273</v>
      </c>
      <c r="H176" s="6" t="s">
        <v>262</v>
      </c>
      <c r="I176" s="6" t="s">
        <v>175</v>
      </c>
      <c r="J176" s="6"/>
      <c r="K176" s="23">
        <v>0.74</v>
      </c>
      <c r="L176" s="6" t="s">
        <v>92</v>
      </c>
      <c r="M176" s="8">
        <v>3.9E-2</v>
      </c>
      <c r="N176" s="8">
        <v>1.1299999999999999E-2</v>
      </c>
      <c r="O176" s="7">
        <v>1576751.46</v>
      </c>
      <c r="P176" s="7">
        <v>103.04</v>
      </c>
      <c r="Q176" s="7">
        <v>0</v>
      </c>
      <c r="R176" s="7">
        <v>1624.68</v>
      </c>
      <c r="S176" s="8">
        <v>6.7000000000000002E-3</v>
      </c>
      <c r="T176" s="8">
        <v>5.7000000000000002E-3</v>
      </c>
      <c r="U176" s="8">
        <v>8.9999999999999998E-4</v>
      </c>
    </row>
    <row r="177" spans="2:21">
      <c r="B177" s="6" t="s">
        <v>370</v>
      </c>
      <c r="C177" s="17">
        <v>2510170</v>
      </c>
      <c r="D177" s="18" t="s">
        <v>122</v>
      </c>
      <c r="E177" s="6"/>
      <c r="F177" s="18">
        <v>520036617</v>
      </c>
      <c r="G177" s="6" t="s">
        <v>196</v>
      </c>
      <c r="H177" s="6" t="s">
        <v>266</v>
      </c>
      <c r="I177" s="6" t="s">
        <v>172</v>
      </c>
      <c r="J177" s="6"/>
      <c r="K177" s="23">
        <v>4.5199999999999996</v>
      </c>
      <c r="L177" s="6" t="s">
        <v>92</v>
      </c>
      <c r="M177" s="8">
        <v>4.9000000000000002E-2</v>
      </c>
      <c r="N177" s="8">
        <v>1.7600000000000001E-2</v>
      </c>
      <c r="O177" s="7">
        <v>-0.02</v>
      </c>
      <c r="P177" s="7">
        <v>116.06</v>
      </c>
      <c r="Q177" s="7">
        <v>0</v>
      </c>
      <c r="R177" s="7">
        <v>0</v>
      </c>
      <c r="S177" s="8">
        <v>0</v>
      </c>
      <c r="T177" s="8">
        <v>0</v>
      </c>
      <c r="U177" s="8">
        <v>0</v>
      </c>
    </row>
    <row r="178" spans="2:21">
      <c r="B178" s="6" t="s">
        <v>371</v>
      </c>
      <c r="C178" s="17">
        <v>1140102</v>
      </c>
      <c r="D178" s="18" t="s">
        <v>122</v>
      </c>
      <c r="E178" s="6"/>
      <c r="F178" s="18">
        <v>510381601</v>
      </c>
      <c r="G178" s="6" t="s">
        <v>273</v>
      </c>
      <c r="H178" s="6" t="s">
        <v>266</v>
      </c>
      <c r="I178" s="6" t="s">
        <v>172</v>
      </c>
      <c r="J178" s="6"/>
      <c r="K178" s="23">
        <v>3.7</v>
      </c>
      <c r="L178" s="6" t="s">
        <v>92</v>
      </c>
      <c r="M178" s="8">
        <v>4.2999999999999997E-2</v>
      </c>
      <c r="N178" s="8">
        <v>2.0500000000000001E-2</v>
      </c>
      <c r="O178" s="7">
        <v>4616638.32</v>
      </c>
      <c r="P178" s="7">
        <v>110.58</v>
      </c>
      <c r="Q178" s="7">
        <v>0</v>
      </c>
      <c r="R178" s="7">
        <v>5105.08</v>
      </c>
      <c r="S178" s="8">
        <v>3.5999999999999999E-3</v>
      </c>
      <c r="T178" s="8">
        <v>1.78E-2</v>
      </c>
      <c r="U178" s="8">
        <v>2.8E-3</v>
      </c>
    </row>
    <row r="179" spans="2:21">
      <c r="B179" s="6" t="s">
        <v>372</v>
      </c>
      <c r="C179" s="17">
        <v>1167477</v>
      </c>
      <c r="D179" s="18" t="s">
        <v>122</v>
      </c>
      <c r="E179" s="6"/>
      <c r="F179" s="18">
        <v>1427976</v>
      </c>
      <c r="G179" s="6" t="s">
        <v>237</v>
      </c>
      <c r="H179" s="6" t="s">
        <v>266</v>
      </c>
      <c r="I179" s="6" t="s">
        <v>172</v>
      </c>
      <c r="J179" s="6"/>
      <c r="K179" s="23">
        <v>2.37</v>
      </c>
      <c r="L179" s="6" t="s">
        <v>92</v>
      </c>
      <c r="M179" s="8">
        <v>0.05</v>
      </c>
      <c r="N179" s="8">
        <v>4.5400000000000003E-2</v>
      </c>
      <c r="O179" s="7">
        <v>244000</v>
      </c>
      <c r="P179" s="7">
        <v>101.2</v>
      </c>
      <c r="Q179" s="7">
        <v>0</v>
      </c>
      <c r="R179" s="7">
        <v>246.93</v>
      </c>
      <c r="S179" s="8">
        <v>1.2999999999999999E-3</v>
      </c>
      <c r="T179" s="8">
        <v>8.9999999999999998E-4</v>
      </c>
      <c r="U179" s="8">
        <v>1E-4</v>
      </c>
    </row>
    <row r="180" spans="2:21">
      <c r="B180" s="6" t="s">
        <v>373</v>
      </c>
      <c r="C180" s="17">
        <v>5760236</v>
      </c>
      <c r="D180" s="18" t="s">
        <v>122</v>
      </c>
      <c r="E180" s="6"/>
      <c r="F180" s="18">
        <v>520028010</v>
      </c>
      <c r="G180" s="6" t="s">
        <v>269</v>
      </c>
      <c r="H180" s="6" t="s">
        <v>266</v>
      </c>
      <c r="I180" s="6" t="s">
        <v>172</v>
      </c>
      <c r="J180" s="6"/>
      <c r="K180" s="23">
        <v>2.0299999999999998</v>
      </c>
      <c r="L180" s="6" t="s">
        <v>92</v>
      </c>
      <c r="M180" s="8">
        <v>4.3271999999999998E-2</v>
      </c>
      <c r="N180" s="8">
        <v>1.3299999999999999E-2</v>
      </c>
      <c r="O180" s="7">
        <v>4815945.9800000004</v>
      </c>
      <c r="P180" s="7">
        <v>107.02</v>
      </c>
      <c r="Q180" s="7">
        <v>0</v>
      </c>
      <c r="R180" s="7">
        <v>5154.03</v>
      </c>
      <c r="S180" s="8">
        <v>8.8999999999999999E-3</v>
      </c>
      <c r="T180" s="8">
        <v>1.7999999999999999E-2</v>
      </c>
      <c r="U180" s="8">
        <v>2.8E-3</v>
      </c>
    </row>
    <row r="181" spans="2:21">
      <c r="B181" s="6" t="s">
        <v>374</v>
      </c>
      <c r="C181" s="17">
        <v>5760301</v>
      </c>
      <c r="D181" s="18" t="s">
        <v>122</v>
      </c>
      <c r="E181" s="6"/>
      <c r="F181" s="18">
        <v>520028010</v>
      </c>
      <c r="G181" s="6" t="s">
        <v>269</v>
      </c>
      <c r="H181" s="6" t="s">
        <v>266</v>
      </c>
      <c r="I181" s="6" t="s">
        <v>172</v>
      </c>
      <c r="J181" s="6"/>
      <c r="K181" s="23">
        <v>4.92</v>
      </c>
      <c r="L181" s="6" t="s">
        <v>92</v>
      </c>
      <c r="M181" s="8">
        <v>2.1999999999999999E-2</v>
      </c>
      <c r="N181" s="8">
        <v>2.1499999999999998E-2</v>
      </c>
      <c r="O181" s="7">
        <v>1059642</v>
      </c>
      <c r="P181" s="7">
        <v>100.3</v>
      </c>
      <c r="Q181" s="7">
        <v>0</v>
      </c>
      <c r="R181" s="7">
        <v>1062.82</v>
      </c>
      <c r="S181" s="8">
        <v>6.9999999999999999E-4</v>
      </c>
      <c r="T181" s="8">
        <v>3.7000000000000002E-3</v>
      </c>
      <c r="U181" s="8">
        <v>5.9999999999999995E-4</v>
      </c>
    </row>
    <row r="182" spans="2:21">
      <c r="B182" s="6" t="s">
        <v>375</v>
      </c>
      <c r="C182" s="17">
        <v>1168517</v>
      </c>
      <c r="D182" s="18" t="s">
        <v>122</v>
      </c>
      <c r="E182" s="6"/>
      <c r="F182" s="18">
        <v>512719485</v>
      </c>
      <c r="G182" s="6" t="s">
        <v>196</v>
      </c>
      <c r="H182" s="6" t="s">
        <v>262</v>
      </c>
      <c r="I182" s="6" t="s">
        <v>175</v>
      </c>
      <c r="J182" s="6"/>
      <c r="K182" s="23">
        <v>6.45</v>
      </c>
      <c r="L182" s="6" t="s">
        <v>92</v>
      </c>
      <c r="M182" s="8">
        <v>3.04E-2</v>
      </c>
      <c r="N182" s="8">
        <v>2.1999999999999999E-2</v>
      </c>
      <c r="O182" s="7">
        <v>493612</v>
      </c>
      <c r="P182" s="7">
        <v>105.55</v>
      </c>
      <c r="Q182" s="7">
        <v>0</v>
      </c>
      <c r="R182" s="7">
        <v>521.01</v>
      </c>
      <c r="S182" s="8">
        <v>8.9999999999999998E-4</v>
      </c>
      <c r="T182" s="8">
        <v>1.8E-3</v>
      </c>
      <c r="U182" s="8">
        <v>2.9999999999999997E-4</v>
      </c>
    </row>
    <row r="183" spans="2:21">
      <c r="B183" s="6" t="s">
        <v>376</v>
      </c>
      <c r="C183" s="17">
        <v>6990212</v>
      </c>
      <c r="D183" s="18" t="s">
        <v>122</v>
      </c>
      <c r="E183" s="6"/>
      <c r="F183" s="18">
        <v>520025438</v>
      </c>
      <c r="G183" s="6" t="s">
        <v>196</v>
      </c>
      <c r="H183" s="6" t="s">
        <v>262</v>
      </c>
      <c r="I183" s="6" t="s">
        <v>175</v>
      </c>
      <c r="J183" s="6"/>
      <c r="K183" s="23">
        <v>5.66</v>
      </c>
      <c r="L183" s="6" t="s">
        <v>92</v>
      </c>
      <c r="M183" s="8">
        <v>3.95E-2</v>
      </c>
      <c r="N183" s="8">
        <v>2.69E-2</v>
      </c>
      <c r="O183" s="7">
        <v>1.44</v>
      </c>
      <c r="P183" s="7">
        <v>107.32</v>
      </c>
      <c r="Q183" s="7">
        <v>0</v>
      </c>
      <c r="R183" s="7">
        <v>0</v>
      </c>
      <c r="S183" s="8">
        <v>0</v>
      </c>
      <c r="T183" s="8">
        <v>0</v>
      </c>
      <c r="U183" s="8">
        <v>0</v>
      </c>
    </row>
    <row r="184" spans="2:21">
      <c r="B184" s="6" t="s">
        <v>377</v>
      </c>
      <c r="C184" s="17">
        <v>6990196</v>
      </c>
      <c r="D184" s="18" t="s">
        <v>122</v>
      </c>
      <c r="E184" s="6"/>
      <c r="F184" s="18">
        <v>520025438</v>
      </c>
      <c r="G184" s="6" t="s">
        <v>196</v>
      </c>
      <c r="H184" s="6" t="s">
        <v>262</v>
      </c>
      <c r="I184" s="6" t="s">
        <v>175</v>
      </c>
      <c r="J184" s="6"/>
      <c r="K184" s="23">
        <v>2.78</v>
      </c>
      <c r="L184" s="6" t="s">
        <v>92</v>
      </c>
      <c r="M184" s="8">
        <v>7.0499999999999993E-2</v>
      </c>
      <c r="N184" s="8">
        <v>2.93E-2</v>
      </c>
      <c r="O184" s="7">
        <v>-0.18</v>
      </c>
      <c r="P184" s="7">
        <v>111.7</v>
      </c>
      <c r="Q184" s="7">
        <v>0</v>
      </c>
      <c r="R184" s="7">
        <v>0</v>
      </c>
      <c r="S184" s="8">
        <v>0</v>
      </c>
      <c r="T184" s="8">
        <v>0</v>
      </c>
      <c r="U184" s="8">
        <v>0</v>
      </c>
    </row>
    <row r="185" spans="2:21">
      <c r="B185" s="6" t="s">
        <v>378</v>
      </c>
      <c r="C185" s="17">
        <v>1145432</v>
      </c>
      <c r="D185" s="18" t="s">
        <v>122</v>
      </c>
      <c r="E185" s="6"/>
      <c r="F185" s="18">
        <v>1863501</v>
      </c>
      <c r="G185" s="6" t="s">
        <v>237</v>
      </c>
      <c r="H185" s="6" t="s">
        <v>266</v>
      </c>
      <c r="I185" s="6" t="s">
        <v>172</v>
      </c>
      <c r="J185" s="6"/>
      <c r="K185" s="23">
        <v>1.1000000000000001</v>
      </c>
      <c r="L185" s="6" t="s">
        <v>92</v>
      </c>
      <c r="M185" s="8">
        <v>5.0183999999999999E-2</v>
      </c>
      <c r="N185" s="8">
        <v>0.09</v>
      </c>
      <c r="O185" s="7">
        <v>265310</v>
      </c>
      <c r="P185" s="7">
        <v>97.5</v>
      </c>
      <c r="Q185" s="7">
        <v>0</v>
      </c>
      <c r="R185" s="7">
        <v>258.68</v>
      </c>
      <c r="S185" s="8">
        <v>8.0000000000000004E-4</v>
      </c>
      <c r="T185" s="8">
        <v>8.9999999999999998E-4</v>
      </c>
      <c r="U185" s="8">
        <v>1E-4</v>
      </c>
    </row>
    <row r="186" spans="2:21">
      <c r="B186" s="6" t="s">
        <v>379</v>
      </c>
      <c r="C186" s="17">
        <v>1132836</v>
      </c>
      <c r="D186" s="18" t="s">
        <v>122</v>
      </c>
      <c r="E186" s="6"/>
      <c r="F186" s="18">
        <v>511930125</v>
      </c>
      <c r="G186" s="6" t="s">
        <v>230</v>
      </c>
      <c r="H186" s="6" t="s">
        <v>266</v>
      </c>
      <c r="I186" s="6" t="s">
        <v>172</v>
      </c>
      <c r="J186" s="6"/>
      <c r="K186" s="23">
        <v>2.42</v>
      </c>
      <c r="L186" s="6" t="s">
        <v>92</v>
      </c>
      <c r="M186" s="8">
        <v>4.1399999999999999E-2</v>
      </c>
      <c r="N186" s="8">
        <v>1.66E-2</v>
      </c>
      <c r="O186" s="7">
        <v>72601.22</v>
      </c>
      <c r="P186" s="7">
        <v>106</v>
      </c>
      <c r="Q186" s="7">
        <v>1.5</v>
      </c>
      <c r="R186" s="7">
        <v>78.459999999999994</v>
      </c>
      <c r="S186" s="8">
        <v>1E-4</v>
      </c>
      <c r="T186" s="8">
        <v>2.9999999999999997E-4</v>
      </c>
      <c r="U186" s="8">
        <v>0</v>
      </c>
    </row>
    <row r="187" spans="2:21">
      <c r="B187" s="6" t="s">
        <v>380</v>
      </c>
      <c r="C187" s="17">
        <v>11398980</v>
      </c>
      <c r="D187" s="18" t="s">
        <v>122</v>
      </c>
      <c r="E187" s="6"/>
      <c r="F187" s="18">
        <v>1838863</v>
      </c>
      <c r="G187" s="6" t="s">
        <v>237</v>
      </c>
      <c r="H187" s="6" t="s">
        <v>266</v>
      </c>
      <c r="I187" s="6" t="s">
        <v>172</v>
      </c>
      <c r="J187" s="6"/>
      <c r="K187" s="23">
        <v>3.21</v>
      </c>
      <c r="L187" s="6" t="s">
        <v>92</v>
      </c>
      <c r="M187" s="8">
        <v>5.1499999999999997E-2</v>
      </c>
      <c r="N187" s="8">
        <v>7.0199999999999999E-2</v>
      </c>
      <c r="O187" s="7">
        <v>510179</v>
      </c>
      <c r="P187" s="7">
        <v>93.46</v>
      </c>
      <c r="Q187" s="7">
        <v>0</v>
      </c>
      <c r="R187" s="7">
        <v>476.81</v>
      </c>
      <c r="S187" s="8">
        <v>8.9999999999999998E-4</v>
      </c>
      <c r="T187" s="8">
        <v>1.6999999999999999E-3</v>
      </c>
      <c r="U187" s="8">
        <v>2.9999999999999997E-4</v>
      </c>
    </row>
    <row r="188" spans="2:21">
      <c r="B188" s="6" t="s">
        <v>381</v>
      </c>
      <c r="C188" s="17">
        <v>1139591</v>
      </c>
      <c r="D188" s="18" t="s">
        <v>122</v>
      </c>
      <c r="E188" s="6"/>
      <c r="F188" s="18">
        <v>514065283</v>
      </c>
      <c r="G188" s="6" t="s">
        <v>223</v>
      </c>
      <c r="H188" s="6" t="s">
        <v>262</v>
      </c>
      <c r="I188" s="6" t="s">
        <v>175</v>
      </c>
      <c r="J188" s="6"/>
      <c r="K188" s="23">
        <v>1.69</v>
      </c>
      <c r="L188" s="6" t="s">
        <v>92</v>
      </c>
      <c r="M188" s="8">
        <v>2.4760999999999998E-2</v>
      </c>
      <c r="N188" s="8">
        <v>-2.7199999999999998E-2</v>
      </c>
      <c r="O188" s="7">
        <v>838293.35</v>
      </c>
      <c r="P188" s="7">
        <v>102.44</v>
      </c>
      <c r="Q188" s="7">
        <v>0</v>
      </c>
      <c r="R188" s="7">
        <v>858.75</v>
      </c>
      <c r="S188" s="8">
        <v>3.3999999999999998E-3</v>
      </c>
      <c r="T188" s="8">
        <v>3.0000000000000001E-3</v>
      </c>
      <c r="U188" s="8">
        <v>5.0000000000000001E-4</v>
      </c>
    </row>
    <row r="189" spans="2:21">
      <c r="B189" s="6" t="s">
        <v>382</v>
      </c>
      <c r="C189" s="17">
        <v>1129741</v>
      </c>
      <c r="D189" s="18" t="s">
        <v>122</v>
      </c>
      <c r="E189" s="6"/>
      <c r="F189" s="18">
        <v>520036104</v>
      </c>
      <c r="G189" s="6" t="s">
        <v>273</v>
      </c>
      <c r="H189" s="6" t="s">
        <v>266</v>
      </c>
      <c r="I189" s="6" t="s">
        <v>172</v>
      </c>
      <c r="J189" s="6"/>
      <c r="K189" s="23">
        <v>2.48</v>
      </c>
      <c r="L189" s="6" t="s">
        <v>92</v>
      </c>
      <c r="M189" s="8">
        <v>6.2300000000000001E-2</v>
      </c>
      <c r="N189" s="8">
        <v>1.7999999999999999E-2</v>
      </c>
      <c r="O189" s="7">
        <v>643413.91</v>
      </c>
      <c r="P189" s="7">
        <v>112.92</v>
      </c>
      <c r="Q189" s="7">
        <v>0</v>
      </c>
      <c r="R189" s="7">
        <v>726.54</v>
      </c>
      <c r="S189" s="8">
        <v>1E-3</v>
      </c>
      <c r="T189" s="8">
        <v>2.5000000000000001E-3</v>
      </c>
      <c r="U189" s="8">
        <v>4.0000000000000002E-4</v>
      </c>
    </row>
    <row r="190" spans="2:21">
      <c r="B190" s="6" t="s">
        <v>383</v>
      </c>
      <c r="C190" s="17">
        <v>1143924</v>
      </c>
      <c r="D190" s="18" t="s">
        <v>122</v>
      </c>
      <c r="E190" s="6"/>
      <c r="F190" s="18">
        <v>1963039</v>
      </c>
      <c r="G190" s="6" t="s">
        <v>237</v>
      </c>
      <c r="H190" s="6" t="s">
        <v>275</v>
      </c>
      <c r="I190" s="6" t="s">
        <v>172</v>
      </c>
      <c r="J190" s="6"/>
      <c r="K190" s="23">
        <v>2.93</v>
      </c>
      <c r="L190" s="6" t="s">
        <v>92</v>
      </c>
      <c r="M190" s="8">
        <v>6.5000000000000002E-2</v>
      </c>
      <c r="N190" s="8">
        <v>7.8799999999999995E-2</v>
      </c>
      <c r="O190" s="7">
        <v>0.56999999999999995</v>
      </c>
      <c r="P190" s="7">
        <v>96.6</v>
      </c>
      <c r="Q190" s="7">
        <v>0</v>
      </c>
      <c r="R190" s="7">
        <v>0</v>
      </c>
      <c r="S190" s="8">
        <v>0</v>
      </c>
      <c r="T190" s="8">
        <v>0</v>
      </c>
      <c r="U190" s="8">
        <v>0</v>
      </c>
    </row>
    <row r="191" spans="2:21">
      <c r="B191" s="6" t="s">
        <v>384</v>
      </c>
      <c r="C191" s="17">
        <v>7200173</v>
      </c>
      <c r="D191" s="18" t="s">
        <v>122</v>
      </c>
      <c r="E191" s="6"/>
      <c r="F191" s="18">
        <v>520041146</v>
      </c>
      <c r="G191" s="6" t="s">
        <v>367</v>
      </c>
      <c r="H191" s="6" t="s">
        <v>385</v>
      </c>
      <c r="I191" s="6" t="s">
        <v>175</v>
      </c>
      <c r="J191" s="6"/>
      <c r="K191" s="23">
        <v>4.0599999999999996</v>
      </c>
      <c r="L191" s="6" t="s">
        <v>92</v>
      </c>
      <c r="M191" s="8">
        <v>3.4500000000000003E-2</v>
      </c>
      <c r="N191" s="8">
        <v>1.6299999999999999E-2</v>
      </c>
      <c r="O191" s="7">
        <v>2624284</v>
      </c>
      <c r="P191" s="7">
        <v>108.78</v>
      </c>
      <c r="Q191" s="7">
        <v>0</v>
      </c>
      <c r="R191" s="7">
        <v>2854.7</v>
      </c>
      <c r="S191" s="8">
        <v>4.8999999999999998E-3</v>
      </c>
      <c r="T191" s="8">
        <v>0.01</v>
      </c>
      <c r="U191" s="8">
        <v>1.6000000000000001E-3</v>
      </c>
    </row>
    <row r="192" spans="2:21">
      <c r="B192" s="6" t="s">
        <v>386</v>
      </c>
      <c r="C192" s="17">
        <v>2590511</v>
      </c>
      <c r="D192" s="18" t="s">
        <v>122</v>
      </c>
      <c r="E192" s="6"/>
      <c r="F192" s="18">
        <v>520036658</v>
      </c>
      <c r="G192" s="6" t="s">
        <v>213</v>
      </c>
      <c r="H192" s="6" t="s">
        <v>275</v>
      </c>
      <c r="I192" s="6" t="s">
        <v>172</v>
      </c>
      <c r="J192" s="6"/>
      <c r="K192" s="23">
        <v>4.83</v>
      </c>
      <c r="L192" s="6" t="s">
        <v>92</v>
      </c>
      <c r="M192" s="8">
        <v>2.7E-2</v>
      </c>
      <c r="N192" s="8">
        <v>4.6399999999999997E-2</v>
      </c>
      <c r="O192" s="7">
        <v>2018959.8</v>
      </c>
      <c r="P192" s="7">
        <v>91.99</v>
      </c>
      <c r="Q192" s="7">
        <v>0</v>
      </c>
      <c r="R192" s="7">
        <v>1857.24</v>
      </c>
      <c r="S192" s="8">
        <v>2.3999999999999998E-3</v>
      </c>
      <c r="T192" s="8">
        <v>6.4999999999999997E-3</v>
      </c>
      <c r="U192" s="8">
        <v>1E-3</v>
      </c>
    </row>
    <row r="193" spans="2:21">
      <c r="B193" s="6" t="s">
        <v>387</v>
      </c>
      <c r="C193" s="17">
        <v>2590362</v>
      </c>
      <c r="D193" s="18" t="s">
        <v>122</v>
      </c>
      <c r="E193" s="6"/>
      <c r="F193" s="18">
        <v>520036658</v>
      </c>
      <c r="G193" s="6" t="s">
        <v>213</v>
      </c>
      <c r="H193" s="6" t="s">
        <v>275</v>
      </c>
      <c r="I193" s="6" t="s">
        <v>172</v>
      </c>
      <c r="J193" s="6"/>
      <c r="K193" s="23">
        <v>0</v>
      </c>
      <c r="L193" s="6" t="s">
        <v>92</v>
      </c>
      <c r="M193" s="8">
        <v>0.06</v>
      </c>
      <c r="O193" s="7">
        <v>-0.09</v>
      </c>
      <c r="P193" s="7">
        <v>107.31</v>
      </c>
      <c r="Q193" s="7">
        <v>0</v>
      </c>
      <c r="R193" s="7">
        <v>0</v>
      </c>
      <c r="S193" s="8">
        <v>0</v>
      </c>
      <c r="T193" s="8">
        <v>0</v>
      </c>
      <c r="U193" s="8">
        <v>0</v>
      </c>
    </row>
    <row r="194" spans="2:21">
      <c r="B194" s="6" t="s">
        <v>388</v>
      </c>
      <c r="C194" s="17">
        <v>2590388</v>
      </c>
      <c r="D194" s="18" t="s">
        <v>122</v>
      </c>
      <c r="E194" s="6"/>
      <c r="F194" s="18">
        <v>520036658</v>
      </c>
      <c r="G194" s="6" t="s">
        <v>213</v>
      </c>
      <c r="H194" s="6" t="s">
        <v>275</v>
      </c>
      <c r="I194" s="6" t="s">
        <v>172</v>
      </c>
      <c r="J194" s="6"/>
      <c r="K194" s="23">
        <v>2.15</v>
      </c>
      <c r="L194" s="6" t="s">
        <v>92</v>
      </c>
      <c r="M194" s="8">
        <v>5.8999999999999997E-2</v>
      </c>
      <c r="N194" s="8">
        <v>3.2800000000000003E-2</v>
      </c>
      <c r="O194" s="7">
        <v>1093637.46</v>
      </c>
      <c r="P194" s="7">
        <v>105.7</v>
      </c>
      <c r="Q194" s="7">
        <v>0</v>
      </c>
      <c r="R194" s="7">
        <v>1155.97</v>
      </c>
      <c r="S194" s="8">
        <v>1.1999999999999999E-3</v>
      </c>
      <c r="T194" s="8">
        <v>4.0000000000000001E-3</v>
      </c>
      <c r="U194" s="8">
        <v>5.9999999999999995E-4</v>
      </c>
    </row>
    <row r="195" spans="2:21">
      <c r="B195" s="6" t="s">
        <v>389</v>
      </c>
      <c r="C195" s="17">
        <v>1140656</v>
      </c>
      <c r="D195" s="18" t="s">
        <v>122</v>
      </c>
      <c r="E195" s="6"/>
      <c r="F195" s="18">
        <v>520043878</v>
      </c>
      <c r="G195" s="6" t="s">
        <v>213</v>
      </c>
      <c r="H195" s="6" t="s">
        <v>385</v>
      </c>
      <c r="I195" s="6" t="s">
        <v>175</v>
      </c>
      <c r="J195" s="6"/>
      <c r="K195" s="23">
        <v>2.34</v>
      </c>
      <c r="L195" s="6" t="s">
        <v>92</v>
      </c>
      <c r="M195" s="8">
        <v>2.9499999999999998E-2</v>
      </c>
      <c r="N195" s="8">
        <v>1.5100000000000001E-2</v>
      </c>
      <c r="O195" s="7">
        <v>1259886.9099999999</v>
      </c>
      <c r="P195" s="7">
        <v>103.64</v>
      </c>
      <c r="Q195" s="7">
        <v>0</v>
      </c>
      <c r="R195" s="7">
        <v>1305.75</v>
      </c>
      <c r="S195" s="8">
        <v>4.1999999999999997E-3</v>
      </c>
      <c r="T195" s="8">
        <v>4.5999999999999999E-3</v>
      </c>
      <c r="U195" s="8">
        <v>6.9999999999999999E-4</v>
      </c>
    </row>
    <row r="196" spans="2:21">
      <c r="B196" s="6" t="s">
        <v>390</v>
      </c>
      <c r="C196" s="17">
        <v>1143015</v>
      </c>
      <c r="D196" s="18" t="s">
        <v>122</v>
      </c>
      <c r="E196" s="6"/>
      <c r="F196" s="18">
        <v>1858676</v>
      </c>
      <c r="G196" s="6" t="s">
        <v>237</v>
      </c>
      <c r="H196" s="6" t="s">
        <v>385</v>
      </c>
      <c r="I196" s="6" t="s">
        <v>175</v>
      </c>
      <c r="J196" s="6"/>
      <c r="K196" s="23">
        <v>2.5499999999999998</v>
      </c>
      <c r="L196" s="6" t="s">
        <v>92</v>
      </c>
      <c r="M196" s="8">
        <v>3.5499999999999997E-2</v>
      </c>
      <c r="N196" s="8">
        <v>0.1356</v>
      </c>
      <c r="O196" s="7">
        <v>2991568.8</v>
      </c>
      <c r="P196" s="7">
        <v>78.7</v>
      </c>
      <c r="Q196" s="7">
        <v>0</v>
      </c>
      <c r="R196" s="7">
        <v>2354.36</v>
      </c>
      <c r="S196" s="8">
        <v>2.8999999999999998E-3</v>
      </c>
      <c r="T196" s="8">
        <v>8.2000000000000007E-3</v>
      </c>
      <c r="U196" s="8">
        <v>1.2999999999999999E-3</v>
      </c>
    </row>
    <row r="197" spans="2:21">
      <c r="B197" s="6" t="s">
        <v>391</v>
      </c>
      <c r="C197" s="17">
        <v>1135656</v>
      </c>
      <c r="D197" s="18" t="s">
        <v>122</v>
      </c>
      <c r="E197" s="6"/>
      <c r="F197" s="18">
        <v>1858676</v>
      </c>
      <c r="G197" s="6" t="s">
        <v>237</v>
      </c>
      <c r="H197" s="6" t="s">
        <v>385</v>
      </c>
      <c r="I197" s="6" t="s">
        <v>175</v>
      </c>
      <c r="J197" s="6"/>
      <c r="K197" s="23">
        <v>0.95</v>
      </c>
      <c r="L197" s="6" t="s">
        <v>92</v>
      </c>
      <c r="M197" s="8">
        <v>4.9500000000000002E-2</v>
      </c>
      <c r="N197" s="8">
        <v>0.18149999999999999</v>
      </c>
      <c r="O197" s="7">
        <v>-0.18</v>
      </c>
      <c r="P197" s="7">
        <v>89.28</v>
      </c>
      <c r="Q197" s="7">
        <v>0</v>
      </c>
      <c r="R197" s="7">
        <v>0</v>
      </c>
      <c r="S197" s="8">
        <v>0</v>
      </c>
      <c r="T197" s="8">
        <v>0</v>
      </c>
      <c r="U197" s="8">
        <v>0</v>
      </c>
    </row>
    <row r="198" spans="2:21">
      <c r="B198" s="6" t="s">
        <v>392</v>
      </c>
      <c r="C198" s="17">
        <v>1137512</v>
      </c>
      <c r="D198" s="18" t="s">
        <v>122</v>
      </c>
      <c r="E198" s="6"/>
      <c r="F198" s="18">
        <v>515328250</v>
      </c>
      <c r="G198" s="6" t="s">
        <v>237</v>
      </c>
      <c r="H198" s="6" t="s">
        <v>385</v>
      </c>
      <c r="I198" s="6" t="s">
        <v>175</v>
      </c>
      <c r="J198" s="6"/>
      <c r="K198" s="23">
        <v>2.21</v>
      </c>
      <c r="L198" s="6" t="s">
        <v>92</v>
      </c>
      <c r="M198" s="8">
        <v>3.8656999999999997E-2</v>
      </c>
      <c r="N198" s="8">
        <v>4.5499999999999999E-2</v>
      </c>
      <c r="O198" s="7">
        <v>-0.43</v>
      </c>
      <c r="P198" s="7">
        <v>100.33</v>
      </c>
      <c r="Q198" s="7">
        <v>0</v>
      </c>
      <c r="R198" s="7">
        <v>0</v>
      </c>
      <c r="S198" s="8">
        <v>0</v>
      </c>
      <c r="T198" s="8">
        <v>0</v>
      </c>
      <c r="U198" s="8">
        <v>0</v>
      </c>
    </row>
    <row r="199" spans="2:21">
      <c r="B199" s="6" t="s">
        <v>393</v>
      </c>
      <c r="C199" s="17">
        <v>1141852</v>
      </c>
      <c r="D199" s="18" t="s">
        <v>122</v>
      </c>
      <c r="E199" s="6"/>
      <c r="F199" s="18">
        <v>515328250</v>
      </c>
      <c r="G199" s="6" t="s">
        <v>237</v>
      </c>
      <c r="H199" s="6" t="s">
        <v>385</v>
      </c>
      <c r="I199" s="6" t="s">
        <v>175</v>
      </c>
      <c r="J199" s="6"/>
      <c r="K199" s="23">
        <v>4.1100000000000003</v>
      </c>
      <c r="L199" s="6" t="s">
        <v>92</v>
      </c>
      <c r="M199" s="8">
        <v>3.0152999999999999E-2</v>
      </c>
      <c r="N199" s="8">
        <v>4.4200000000000003E-2</v>
      </c>
      <c r="O199" s="7">
        <v>0.32</v>
      </c>
      <c r="P199" s="7">
        <v>96.11</v>
      </c>
      <c r="Q199" s="7">
        <v>0</v>
      </c>
      <c r="R199" s="7">
        <v>0</v>
      </c>
      <c r="S199" s="8">
        <v>0</v>
      </c>
      <c r="T199" s="8">
        <v>0</v>
      </c>
      <c r="U199" s="8">
        <v>0</v>
      </c>
    </row>
    <row r="200" spans="2:21">
      <c r="B200" s="6" t="s">
        <v>394</v>
      </c>
      <c r="C200" s="17">
        <v>5430137</v>
      </c>
      <c r="D200" s="18" t="s">
        <v>122</v>
      </c>
      <c r="E200" s="6"/>
      <c r="F200" s="18">
        <v>520040700</v>
      </c>
      <c r="G200" s="6" t="s">
        <v>358</v>
      </c>
      <c r="H200" s="6" t="s">
        <v>395</v>
      </c>
      <c r="I200" s="6" t="s">
        <v>172</v>
      </c>
      <c r="J200" s="6"/>
      <c r="K200" s="23">
        <v>2.27</v>
      </c>
      <c r="L200" s="6" t="s">
        <v>92</v>
      </c>
      <c r="M200" s="8">
        <v>6.5799999999999997E-2</v>
      </c>
      <c r="N200" s="8">
        <v>4.8599999999999997E-2</v>
      </c>
      <c r="O200" s="7">
        <v>-0.08</v>
      </c>
      <c r="P200" s="7">
        <v>105.52</v>
      </c>
      <c r="Q200" s="7">
        <v>0</v>
      </c>
      <c r="R200" s="7">
        <v>0</v>
      </c>
      <c r="S200" s="8">
        <v>0</v>
      </c>
      <c r="T200" s="8">
        <v>0</v>
      </c>
      <c r="U200" s="8">
        <v>0</v>
      </c>
    </row>
    <row r="201" spans="2:21">
      <c r="B201" s="6" t="s">
        <v>396</v>
      </c>
      <c r="C201" s="17">
        <v>1138775</v>
      </c>
      <c r="D201" s="18" t="s">
        <v>122</v>
      </c>
      <c r="E201" s="6"/>
      <c r="F201" s="18">
        <v>1328683</v>
      </c>
      <c r="G201" s="6" t="s">
        <v>237</v>
      </c>
      <c r="H201" s="6" t="s">
        <v>397</v>
      </c>
      <c r="I201" s="6" t="s">
        <v>175</v>
      </c>
      <c r="J201" s="6"/>
      <c r="K201" s="23">
        <v>1.79</v>
      </c>
      <c r="L201" s="6" t="s">
        <v>92</v>
      </c>
      <c r="M201" s="8">
        <v>5.1999999999999998E-2</v>
      </c>
      <c r="N201" s="8">
        <v>2.3300000000000001E-2</v>
      </c>
      <c r="O201" s="7">
        <v>-0.47</v>
      </c>
      <c r="P201" s="7">
        <v>107.68</v>
      </c>
      <c r="Q201" s="7">
        <v>0</v>
      </c>
      <c r="R201" s="7">
        <v>0</v>
      </c>
      <c r="S201" s="8">
        <v>0</v>
      </c>
      <c r="T201" s="8">
        <v>0</v>
      </c>
      <c r="U201" s="8">
        <v>0</v>
      </c>
    </row>
    <row r="202" spans="2:21">
      <c r="B202" s="6" t="s">
        <v>398</v>
      </c>
      <c r="C202" s="17">
        <v>1150812</v>
      </c>
      <c r="D202" s="18" t="s">
        <v>122</v>
      </c>
      <c r="E202" s="6"/>
      <c r="F202" s="18">
        <v>512607888</v>
      </c>
      <c r="G202" s="6" t="s">
        <v>399</v>
      </c>
      <c r="H202" s="6" t="s">
        <v>397</v>
      </c>
      <c r="I202" s="6" t="s">
        <v>175</v>
      </c>
      <c r="J202" s="6"/>
      <c r="K202" s="23">
        <v>2.98</v>
      </c>
      <c r="L202" s="6" t="s">
        <v>92</v>
      </c>
      <c r="M202" s="8">
        <v>4.1383999999999997E-2</v>
      </c>
      <c r="N202" s="8">
        <v>5.6300000000000003E-2</v>
      </c>
      <c r="O202" s="7">
        <v>541368.61</v>
      </c>
      <c r="P202" s="7">
        <v>96.27</v>
      </c>
      <c r="Q202" s="7">
        <v>0</v>
      </c>
      <c r="R202" s="7">
        <v>521.17999999999995</v>
      </c>
      <c r="S202" s="8">
        <v>8.0000000000000004E-4</v>
      </c>
      <c r="T202" s="8">
        <v>1.8E-3</v>
      </c>
      <c r="U202" s="8">
        <v>2.9999999999999997E-4</v>
      </c>
    </row>
    <row r="203" spans="2:21">
      <c r="B203" s="6" t="s">
        <v>400</v>
      </c>
      <c r="C203" s="17">
        <v>1156025</v>
      </c>
      <c r="D203" s="18" t="s">
        <v>122</v>
      </c>
      <c r="E203" s="6"/>
      <c r="F203" s="18">
        <v>520042177</v>
      </c>
      <c r="G203" s="6" t="s">
        <v>245</v>
      </c>
      <c r="H203" s="6" t="s">
        <v>278</v>
      </c>
      <c r="I203" s="6" t="s">
        <v>175</v>
      </c>
      <c r="J203" s="6"/>
      <c r="K203" s="23">
        <v>3.66</v>
      </c>
      <c r="L203" s="6" t="s">
        <v>92</v>
      </c>
      <c r="M203" s="8">
        <v>5.45E-2</v>
      </c>
      <c r="N203" s="8">
        <v>3.7699999999999997E-2</v>
      </c>
      <c r="O203" s="7">
        <v>527103</v>
      </c>
      <c r="P203" s="7">
        <v>106.32</v>
      </c>
      <c r="Q203" s="7">
        <v>14.36</v>
      </c>
      <c r="R203" s="7">
        <v>574.78</v>
      </c>
      <c r="S203" s="8">
        <v>3.0999999999999999E-3</v>
      </c>
      <c r="T203" s="8">
        <v>2E-3</v>
      </c>
      <c r="U203" s="8">
        <v>2.9999999999999997E-4</v>
      </c>
    </row>
    <row r="204" spans="2:21">
      <c r="B204" s="6" t="s">
        <v>401</v>
      </c>
      <c r="C204" s="17">
        <v>1151026</v>
      </c>
      <c r="D204" s="18" t="s">
        <v>122</v>
      </c>
      <c r="E204" s="6"/>
      <c r="F204" s="18">
        <v>520042177</v>
      </c>
      <c r="G204" s="6" t="s">
        <v>245</v>
      </c>
      <c r="H204" s="6" t="s">
        <v>278</v>
      </c>
      <c r="I204" s="6" t="s">
        <v>175</v>
      </c>
      <c r="J204" s="6"/>
      <c r="K204" s="23">
        <v>2.38</v>
      </c>
      <c r="L204" s="6" t="s">
        <v>92</v>
      </c>
      <c r="M204" s="8">
        <v>4.7500000000000001E-2</v>
      </c>
      <c r="N204" s="8">
        <v>3.61E-2</v>
      </c>
      <c r="O204" s="7">
        <v>221457</v>
      </c>
      <c r="P204" s="7">
        <v>102.83</v>
      </c>
      <c r="Q204" s="7">
        <v>2.63</v>
      </c>
      <c r="R204" s="7">
        <v>230.35</v>
      </c>
      <c r="S204" s="8">
        <v>2.2000000000000001E-3</v>
      </c>
      <c r="T204" s="8">
        <v>8.0000000000000004E-4</v>
      </c>
      <c r="U204" s="8">
        <v>1E-4</v>
      </c>
    </row>
    <row r="205" spans="2:21">
      <c r="B205" s="6" t="s">
        <v>402</v>
      </c>
      <c r="C205" s="17">
        <v>6390348</v>
      </c>
      <c r="D205" s="18" t="s">
        <v>122</v>
      </c>
      <c r="E205" s="6"/>
      <c r="F205" s="18">
        <v>520023896</v>
      </c>
      <c r="G205" s="6" t="s">
        <v>269</v>
      </c>
      <c r="H205" s="6" t="s">
        <v>280</v>
      </c>
      <c r="I205" s="6" t="s">
        <v>172</v>
      </c>
      <c r="J205" s="6"/>
      <c r="K205" s="23">
        <v>3.23</v>
      </c>
      <c r="L205" s="6" t="s">
        <v>92</v>
      </c>
      <c r="M205" s="8">
        <v>5.4077E-2</v>
      </c>
      <c r="N205" s="8">
        <v>3.6299999999999999E-2</v>
      </c>
      <c r="O205" s="7">
        <v>579763</v>
      </c>
      <c r="P205" s="7">
        <v>104.68</v>
      </c>
      <c r="Q205" s="7">
        <v>0</v>
      </c>
      <c r="R205" s="7">
        <v>606.9</v>
      </c>
      <c r="S205" s="8">
        <v>2.9999999999999997E-4</v>
      </c>
      <c r="T205" s="8">
        <v>2.0999999999999999E-3</v>
      </c>
      <c r="U205" s="8">
        <v>2.9999999999999997E-4</v>
      </c>
    </row>
    <row r="206" spans="2:21">
      <c r="B206" s="6" t="s">
        <v>403</v>
      </c>
      <c r="C206" s="17">
        <v>1134790</v>
      </c>
      <c r="D206" s="18" t="s">
        <v>122</v>
      </c>
      <c r="E206" s="6"/>
      <c r="F206" s="18">
        <v>520044322</v>
      </c>
      <c r="G206" s="6" t="s">
        <v>282</v>
      </c>
      <c r="H206" s="6" t="s">
        <v>283</v>
      </c>
      <c r="I206" s="6" t="s">
        <v>172</v>
      </c>
      <c r="J206" s="6"/>
      <c r="K206" s="23">
        <v>1.98</v>
      </c>
      <c r="L206" s="6" t="s">
        <v>92</v>
      </c>
      <c r="M206" s="8">
        <v>5.0999999999999997E-2</v>
      </c>
      <c r="N206" s="8">
        <v>0.29630000000000001</v>
      </c>
      <c r="O206" s="7">
        <v>6331816.9500000002</v>
      </c>
      <c r="P206" s="7">
        <v>65.37</v>
      </c>
      <c r="Q206" s="7">
        <v>0</v>
      </c>
      <c r="R206" s="7">
        <v>4139.1099999999997</v>
      </c>
      <c r="S206" s="8">
        <v>2E-3</v>
      </c>
      <c r="T206" s="8">
        <v>1.4500000000000001E-2</v>
      </c>
      <c r="U206" s="8">
        <v>2.3E-3</v>
      </c>
    </row>
    <row r="207" spans="2:21">
      <c r="B207" s="6" t="s">
        <v>404</v>
      </c>
      <c r="C207" s="17">
        <v>1161298</v>
      </c>
      <c r="D207" s="18" t="s">
        <v>122</v>
      </c>
      <c r="E207" s="6"/>
      <c r="F207" s="18">
        <v>512832742</v>
      </c>
      <c r="G207" s="6" t="s">
        <v>230</v>
      </c>
      <c r="H207" s="6" t="s">
        <v>287</v>
      </c>
      <c r="I207" s="6"/>
      <c r="J207" s="6"/>
      <c r="K207" s="23">
        <v>3.66</v>
      </c>
      <c r="L207" s="6" t="s">
        <v>92</v>
      </c>
      <c r="M207" s="8">
        <v>3.85E-2</v>
      </c>
      <c r="N207" s="8">
        <v>5.1999999999999998E-2</v>
      </c>
      <c r="O207" s="7">
        <v>41450.19</v>
      </c>
      <c r="P207" s="7">
        <v>95.81</v>
      </c>
      <c r="Q207" s="7">
        <v>0</v>
      </c>
      <c r="R207" s="7">
        <v>39.71</v>
      </c>
      <c r="S207" s="8">
        <v>6.9999999999999999E-4</v>
      </c>
      <c r="T207" s="8">
        <v>1E-4</v>
      </c>
      <c r="U207" s="8">
        <v>0</v>
      </c>
    </row>
    <row r="208" spans="2:21">
      <c r="B208" s="6" t="s">
        <v>405</v>
      </c>
      <c r="C208" s="17">
        <v>1139203</v>
      </c>
      <c r="D208" s="18" t="s">
        <v>122</v>
      </c>
      <c r="E208" s="6"/>
      <c r="F208" s="18">
        <v>512832742</v>
      </c>
      <c r="G208" s="6" t="s">
        <v>230</v>
      </c>
      <c r="H208" s="6" t="s">
        <v>287</v>
      </c>
      <c r="I208" s="6"/>
      <c r="J208" s="6"/>
      <c r="K208" s="23">
        <v>3.65</v>
      </c>
      <c r="L208" s="6" t="s">
        <v>92</v>
      </c>
      <c r="M208" s="8">
        <v>3.85E-2</v>
      </c>
      <c r="N208" s="8">
        <v>5.2900000000000003E-2</v>
      </c>
      <c r="O208" s="7">
        <v>1520757.12</v>
      </c>
      <c r="P208" s="7">
        <v>95.5</v>
      </c>
      <c r="Q208" s="7">
        <v>0</v>
      </c>
      <c r="R208" s="7">
        <v>1452.32</v>
      </c>
      <c r="S208" s="8">
        <v>8.0000000000000004E-4</v>
      </c>
      <c r="T208" s="8">
        <v>5.1000000000000004E-3</v>
      </c>
      <c r="U208" s="8">
        <v>8.0000000000000004E-4</v>
      </c>
    </row>
    <row r="209" spans="2:21">
      <c r="B209" s="6" t="s">
        <v>406</v>
      </c>
      <c r="C209" s="17">
        <v>1135151</v>
      </c>
      <c r="D209" s="18" t="s">
        <v>122</v>
      </c>
      <c r="E209" s="6"/>
      <c r="F209" s="18">
        <v>511396046</v>
      </c>
      <c r="G209" s="6" t="s">
        <v>230</v>
      </c>
      <c r="H209" s="6" t="s">
        <v>287</v>
      </c>
      <c r="I209" s="6"/>
      <c r="J209" s="6"/>
      <c r="K209" s="23">
        <v>0.98</v>
      </c>
      <c r="L209" s="6" t="s">
        <v>92</v>
      </c>
      <c r="M209" s="8">
        <v>4.5999999999999999E-2</v>
      </c>
      <c r="N209" s="8">
        <v>2.3199999999999998E-2</v>
      </c>
      <c r="O209" s="7">
        <v>577766.67000000004</v>
      </c>
      <c r="P209" s="7">
        <v>102.26</v>
      </c>
      <c r="Q209" s="7">
        <v>0</v>
      </c>
      <c r="R209" s="7">
        <v>590.82000000000005</v>
      </c>
      <c r="S209" s="8">
        <v>4.4000000000000003E-3</v>
      </c>
      <c r="T209" s="8">
        <v>2.0999999999999999E-3</v>
      </c>
      <c r="U209" s="8">
        <v>2.9999999999999997E-4</v>
      </c>
    </row>
    <row r="210" spans="2:21">
      <c r="B210" s="6" t="s">
        <v>407</v>
      </c>
      <c r="C210" s="17">
        <v>1139559</v>
      </c>
      <c r="D210" s="18" t="s">
        <v>122</v>
      </c>
      <c r="E210" s="6"/>
      <c r="F210" s="6" t="s">
        <v>408</v>
      </c>
      <c r="G210" s="6" t="s">
        <v>273</v>
      </c>
      <c r="H210" s="6" t="s">
        <v>287</v>
      </c>
      <c r="I210" s="6"/>
      <c r="J210" s="6"/>
      <c r="K210" s="23">
        <v>1.31</v>
      </c>
      <c r="L210" s="6" t="s">
        <v>92</v>
      </c>
      <c r="M210" s="8">
        <v>0.01</v>
      </c>
      <c r="N210" s="8">
        <v>2.5716999999999999</v>
      </c>
      <c r="O210" s="7">
        <v>59364.55</v>
      </c>
      <c r="P210" s="7">
        <v>13.16</v>
      </c>
      <c r="Q210" s="7">
        <v>0</v>
      </c>
      <c r="R210" s="7">
        <v>7.81</v>
      </c>
      <c r="S210" s="8">
        <v>2.0000000000000001E-4</v>
      </c>
      <c r="T210" s="8">
        <v>0</v>
      </c>
      <c r="U210" s="8">
        <v>0</v>
      </c>
    </row>
    <row r="211" spans="2:21">
      <c r="B211" s="6" t="s">
        <v>409</v>
      </c>
      <c r="C211" s="17">
        <v>7560154</v>
      </c>
      <c r="D211" s="18" t="s">
        <v>122</v>
      </c>
      <c r="E211" s="6"/>
      <c r="F211" s="18">
        <v>520029315</v>
      </c>
      <c r="G211" s="6" t="s">
        <v>213</v>
      </c>
      <c r="H211" s="6" t="s">
        <v>287</v>
      </c>
      <c r="I211" s="6"/>
      <c r="J211" s="6"/>
      <c r="K211" s="23">
        <v>2.5299999999999998</v>
      </c>
      <c r="L211" s="6" t="s">
        <v>92</v>
      </c>
      <c r="M211" s="8">
        <v>3.4518E-2</v>
      </c>
      <c r="N211" s="8">
        <v>1.7627999999999999</v>
      </c>
      <c r="O211" s="7">
        <v>1073070.02</v>
      </c>
      <c r="P211" s="7">
        <v>8.92</v>
      </c>
      <c r="Q211" s="7">
        <v>0</v>
      </c>
      <c r="R211" s="7">
        <v>95.72</v>
      </c>
      <c r="S211" s="8">
        <v>1.8E-3</v>
      </c>
      <c r="T211" s="8">
        <v>2.9999999999999997E-4</v>
      </c>
      <c r="U211" s="8">
        <v>1E-4</v>
      </c>
    </row>
    <row r="212" spans="2:21">
      <c r="B212" s="13" t="s">
        <v>163</v>
      </c>
      <c r="C212" s="14"/>
      <c r="D212" s="20"/>
      <c r="E212" s="13"/>
      <c r="F212" s="13"/>
      <c r="G212" s="13"/>
      <c r="H212" s="13"/>
      <c r="I212" s="13"/>
      <c r="J212" s="13"/>
      <c r="K212" s="22">
        <v>3.18</v>
      </c>
      <c r="L212" s="13"/>
      <c r="M212" s="25"/>
      <c r="N212" s="16">
        <v>6.2600000000000003E-2</v>
      </c>
      <c r="O212" s="15">
        <v>8440879.5999999996</v>
      </c>
      <c r="R212" s="15">
        <v>7478.42</v>
      </c>
      <c r="T212" s="16">
        <v>2.6100000000000002E-2</v>
      </c>
      <c r="U212" s="16">
        <v>4.1000000000000003E-3</v>
      </c>
    </row>
    <row r="213" spans="2:21">
      <c r="B213" s="6" t="s">
        <v>410</v>
      </c>
      <c r="C213" s="17">
        <v>1143023</v>
      </c>
      <c r="D213" s="18" t="s">
        <v>122</v>
      </c>
      <c r="E213" s="6"/>
      <c r="F213" s="18">
        <v>513623314</v>
      </c>
      <c r="G213" s="6" t="s">
        <v>196</v>
      </c>
      <c r="H213" s="6" t="s">
        <v>233</v>
      </c>
      <c r="I213" s="6" t="s">
        <v>175</v>
      </c>
      <c r="J213" s="6"/>
      <c r="K213" s="23">
        <v>4.4400000000000004</v>
      </c>
      <c r="L213" s="6" t="s">
        <v>92</v>
      </c>
      <c r="M213" s="8">
        <v>3.78E-2</v>
      </c>
      <c r="N213" s="8">
        <v>2.1700000000000001E-2</v>
      </c>
      <c r="O213" s="7">
        <v>1256695.73</v>
      </c>
      <c r="P213" s="7">
        <v>101.2</v>
      </c>
      <c r="Q213" s="7">
        <v>0</v>
      </c>
      <c r="R213" s="7">
        <v>1271.78</v>
      </c>
      <c r="S213" s="8">
        <v>5.7000000000000002E-3</v>
      </c>
      <c r="T213" s="8">
        <v>4.4000000000000003E-3</v>
      </c>
      <c r="U213" s="8">
        <v>6.9999999999999999E-4</v>
      </c>
    </row>
    <row r="214" spans="2:21">
      <c r="B214" s="6" t="s">
        <v>411</v>
      </c>
      <c r="C214" s="17">
        <v>1140417</v>
      </c>
      <c r="D214" s="18" t="s">
        <v>122</v>
      </c>
      <c r="E214" s="6"/>
      <c r="F214" s="18">
        <v>510119068</v>
      </c>
      <c r="G214" s="6" t="s">
        <v>339</v>
      </c>
      <c r="H214" s="6" t="s">
        <v>340</v>
      </c>
      <c r="I214" s="6" t="s">
        <v>172</v>
      </c>
      <c r="J214" s="6"/>
      <c r="K214" s="23">
        <v>2.86</v>
      </c>
      <c r="L214" s="6" t="s">
        <v>92</v>
      </c>
      <c r="M214" s="8">
        <v>3.9E-2</v>
      </c>
      <c r="N214" s="8">
        <v>2.2100000000000002E-2</v>
      </c>
      <c r="O214" s="7">
        <v>564997</v>
      </c>
      <c r="P214" s="7">
        <v>92.23</v>
      </c>
      <c r="Q214" s="7">
        <v>0</v>
      </c>
      <c r="R214" s="7">
        <v>521.1</v>
      </c>
      <c r="S214" s="8">
        <v>2.8999999999999998E-3</v>
      </c>
      <c r="T214" s="8">
        <v>1.8E-3</v>
      </c>
      <c r="U214" s="8">
        <v>2.9999999999999997E-4</v>
      </c>
    </row>
    <row r="215" spans="2:21">
      <c r="B215" s="6" t="s">
        <v>412</v>
      </c>
      <c r="C215" s="17">
        <v>1141936</v>
      </c>
      <c r="D215" s="18" t="s">
        <v>122</v>
      </c>
      <c r="E215" s="6"/>
      <c r="F215" s="18">
        <v>53368</v>
      </c>
      <c r="G215" s="6" t="s">
        <v>413</v>
      </c>
      <c r="H215" s="6" t="s">
        <v>340</v>
      </c>
      <c r="I215" s="6" t="s">
        <v>172</v>
      </c>
      <c r="J215" s="6"/>
      <c r="K215" s="23">
        <v>2.88</v>
      </c>
      <c r="L215" s="6" t="s">
        <v>92</v>
      </c>
      <c r="M215" s="8">
        <v>3.3700000000000001E-2</v>
      </c>
      <c r="N215" s="8">
        <v>2.2100000000000002E-2</v>
      </c>
      <c r="O215" s="7">
        <v>347500</v>
      </c>
      <c r="P215" s="7">
        <v>93.97</v>
      </c>
      <c r="Q215" s="7">
        <v>69.58</v>
      </c>
      <c r="R215" s="7">
        <v>396.13</v>
      </c>
      <c r="S215" s="8">
        <v>1E-3</v>
      </c>
      <c r="T215" s="8">
        <v>1.4E-3</v>
      </c>
      <c r="U215" s="8">
        <v>2.0000000000000001E-4</v>
      </c>
    </row>
    <row r="216" spans="2:21">
      <c r="B216" s="6" t="s">
        <v>414</v>
      </c>
      <c r="C216" s="17">
        <v>1141332</v>
      </c>
      <c r="D216" s="18" t="s">
        <v>122</v>
      </c>
      <c r="E216" s="6"/>
      <c r="F216" s="18">
        <v>515334662</v>
      </c>
      <c r="G216" s="6" t="s">
        <v>282</v>
      </c>
      <c r="H216" s="6" t="s">
        <v>260</v>
      </c>
      <c r="I216" s="6" t="s">
        <v>175</v>
      </c>
      <c r="J216" s="6"/>
      <c r="K216" s="23">
        <v>4.54</v>
      </c>
      <c r="L216" s="6" t="s">
        <v>92</v>
      </c>
      <c r="M216" s="8">
        <v>4.6899999999999997E-2</v>
      </c>
      <c r="N216" s="8">
        <v>8.09E-2</v>
      </c>
      <c r="O216" s="7">
        <v>2512798.92</v>
      </c>
      <c r="P216" s="7">
        <v>80.06</v>
      </c>
      <c r="Q216" s="7">
        <v>0</v>
      </c>
      <c r="R216" s="7">
        <v>2011.75</v>
      </c>
      <c r="S216" s="8">
        <v>1.4E-3</v>
      </c>
      <c r="T216" s="8">
        <v>7.0000000000000001E-3</v>
      </c>
      <c r="U216" s="8">
        <v>1.1000000000000001E-3</v>
      </c>
    </row>
    <row r="217" spans="2:21">
      <c r="B217" s="6" t="s">
        <v>415</v>
      </c>
      <c r="C217" s="17">
        <v>1143593</v>
      </c>
      <c r="D217" s="18" t="s">
        <v>122</v>
      </c>
      <c r="E217" s="6"/>
      <c r="F217" s="18">
        <v>515334662</v>
      </c>
      <c r="G217" s="6" t="s">
        <v>282</v>
      </c>
      <c r="H217" s="6" t="s">
        <v>260</v>
      </c>
      <c r="I217" s="6" t="s">
        <v>175</v>
      </c>
      <c r="J217" s="6"/>
      <c r="K217" s="23">
        <v>4.75</v>
      </c>
      <c r="L217" s="6" t="s">
        <v>92</v>
      </c>
      <c r="M217" s="8">
        <v>4.6899999999999997E-2</v>
      </c>
      <c r="N217" s="8">
        <v>8.1000000000000003E-2</v>
      </c>
      <c r="O217" s="7">
        <v>310629.95</v>
      </c>
      <c r="P217" s="7">
        <v>80.97</v>
      </c>
      <c r="Q217" s="7">
        <v>0</v>
      </c>
      <c r="R217" s="7">
        <v>251.52</v>
      </c>
      <c r="S217" s="8">
        <v>2.0000000000000001E-4</v>
      </c>
      <c r="T217" s="8">
        <v>8.9999999999999998E-4</v>
      </c>
      <c r="U217" s="8">
        <v>1E-4</v>
      </c>
    </row>
    <row r="218" spans="2:21">
      <c r="B218" s="6" t="s">
        <v>416</v>
      </c>
      <c r="C218" s="17">
        <v>1141373</v>
      </c>
      <c r="D218" s="18" t="s">
        <v>122</v>
      </c>
      <c r="E218" s="6"/>
      <c r="F218" s="18">
        <v>515643484</v>
      </c>
      <c r="G218" s="6" t="s">
        <v>282</v>
      </c>
      <c r="H218" s="6" t="s">
        <v>266</v>
      </c>
      <c r="I218" s="6" t="s">
        <v>172</v>
      </c>
      <c r="J218" s="6"/>
      <c r="K218" s="23">
        <v>0.56000000000000005</v>
      </c>
      <c r="L218" s="6" t="s">
        <v>92</v>
      </c>
      <c r="M218" s="8">
        <v>7.7499999999999999E-2</v>
      </c>
      <c r="N218" s="8">
        <v>9.2700000000000005E-2</v>
      </c>
      <c r="O218" s="7">
        <v>913000</v>
      </c>
      <c r="P218" s="7">
        <v>92.71</v>
      </c>
      <c r="Q218" s="7">
        <v>0</v>
      </c>
      <c r="R218" s="7">
        <v>846.44</v>
      </c>
      <c r="S218" s="8">
        <v>1.6000000000000001E-3</v>
      </c>
      <c r="T218" s="8">
        <v>3.0000000000000001E-3</v>
      </c>
      <c r="U218" s="8">
        <v>5.0000000000000001E-4</v>
      </c>
    </row>
    <row r="219" spans="2:21">
      <c r="B219" s="6" t="s">
        <v>417</v>
      </c>
      <c r="C219" s="17">
        <v>2590396</v>
      </c>
      <c r="D219" s="18" t="s">
        <v>122</v>
      </c>
      <c r="E219" s="6"/>
      <c r="F219" s="18">
        <v>520036658</v>
      </c>
      <c r="G219" s="6" t="s">
        <v>213</v>
      </c>
      <c r="H219" s="6" t="s">
        <v>275</v>
      </c>
      <c r="I219" s="6" t="s">
        <v>172</v>
      </c>
      <c r="J219" s="6"/>
      <c r="K219" s="23">
        <v>1.65</v>
      </c>
      <c r="L219" s="6" t="s">
        <v>92</v>
      </c>
      <c r="M219" s="8">
        <v>6.7000000000000004E-2</v>
      </c>
      <c r="N219" s="8">
        <v>5.8000000000000003E-2</v>
      </c>
      <c r="O219" s="7">
        <v>603113</v>
      </c>
      <c r="P219" s="7">
        <v>84.28</v>
      </c>
      <c r="Q219" s="7">
        <v>0</v>
      </c>
      <c r="R219" s="7">
        <v>508.3</v>
      </c>
      <c r="S219" s="8">
        <v>5.9999999999999995E-4</v>
      </c>
      <c r="T219" s="8">
        <v>1.8E-3</v>
      </c>
      <c r="U219" s="8">
        <v>2.9999999999999997E-4</v>
      </c>
    </row>
    <row r="220" spans="2:21">
      <c r="B220" s="6" t="s">
        <v>418</v>
      </c>
      <c r="C220" s="17">
        <v>1139922</v>
      </c>
      <c r="D220" s="18" t="s">
        <v>122</v>
      </c>
      <c r="E220" s="6"/>
      <c r="F220" s="18">
        <v>511396046</v>
      </c>
      <c r="G220" s="6" t="s">
        <v>230</v>
      </c>
      <c r="H220" s="6" t="s">
        <v>287</v>
      </c>
      <c r="I220" s="6"/>
      <c r="J220" s="6"/>
      <c r="K220" s="23">
        <v>2.85</v>
      </c>
      <c r="L220" s="6" t="s">
        <v>92</v>
      </c>
      <c r="M220" s="8">
        <v>5.9499999999999997E-2</v>
      </c>
      <c r="N220" s="8">
        <v>8.2400000000000001E-2</v>
      </c>
      <c r="O220" s="7">
        <v>1234145</v>
      </c>
      <c r="P220" s="7">
        <v>79.45</v>
      </c>
      <c r="Q220" s="7">
        <v>0</v>
      </c>
      <c r="R220" s="7">
        <v>980.53</v>
      </c>
      <c r="S220" s="8">
        <v>1.2999999999999999E-3</v>
      </c>
      <c r="T220" s="8">
        <v>3.3999999999999998E-3</v>
      </c>
      <c r="U220" s="8">
        <v>5.0000000000000001E-4</v>
      </c>
    </row>
    <row r="221" spans="2:21">
      <c r="B221" s="6" t="s">
        <v>419</v>
      </c>
      <c r="C221" s="17">
        <v>1142488</v>
      </c>
      <c r="D221" s="18" t="s">
        <v>122</v>
      </c>
      <c r="E221" s="6"/>
      <c r="F221" s="18">
        <v>515060044</v>
      </c>
      <c r="G221" s="6" t="s">
        <v>282</v>
      </c>
      <c r="H221" s="6" t="s">
        <v>287</v>
      </c>
      <c r="I221" s="6"/>
      <c r="J221" s="6"/>
      <c r="K221" s="23">
        <v>1.57</v>
      </c>
      <c r="L221" s="6" t="s">
        <v>92</v>
      </c>
      <c r="M221" s="8">
        <v>0.02</v>
      </c>
      <c r="N221" s="8">
        <v>7.0300000000000001E-2</v>
      </c>
      <c r="O221" s="7">
        <v>698000</v>
      </c>
      <c r="P221" s="7">
        <v>98.98</v>
      </c>
      <c r="Q221" s="7">
        <v>0</v>
      </c>
      <c r="R221" s="7">
        <v>690.88</v>
      </c>
      <c r="S221" s="8">
        <v>1.1000000000000001E-3</v>
      </c>
      <c r="T221" s="8">
        <v>2.3999999999999998E-3</v>
      </c>
      <c r="U221" s="8">
        <v>4.0000000000000002E-4</v>
      </c>
    </row>
    <row r="222" spans="2:21">
      <c r="B222" s="13" t="s">
        <v>420</v>
      </c>
      <c r="C222" s="14"/>
      <c r="D222" s="20"/>
      <c r="E222" s="13"/>
      <c r="F222" s="13"/>
      <c r="G222" s="13"/>
      <c r="H222" s="13"/>
      <c r="I222" s="13"/>
      <c r="J222" s="13"/>
      <c r="K222" s="22">
        <v>0</v>
      </c>
      <c r="L222" s="13"/>
      <c r="M222" s="25"/>
      <c r="O222" s="15">
        <v>0</v>
      </c>
      <c r="R222" s="15">
        <v>0</v>
      </c>
      <c r="T222" s="16">
        <v>0</v>
      </c>
      <c r="U222" s="16">
        <v>0</v>
      </c>
    </row>
    <row r="223" spans="2:21">
      <c r="B223" s="3" t="s">
        <v>102</v>
      </c>
      <c r="C223" s="12"/>
      <c r="D223" s="19"/>
      <c r="E223" s="3"/>
      <c r="F223" s="3"/>
      <c r="G223" s="3"/>
      <c r="H223" s="3"/>
      <c r="I223" s="3"/>
      <c r="J223" s="3"/>
      <c r="K223" s="21">
        <v>6.89</v>
      </c>
      <c r="L223" s="3"/>
      <c r="M223" s="25"/>
      <c r="N223" s="10">
        <v>2.8000000000000001E-2</v>
      </c>
      <c r="O223" s="9">
        <v>2523000</v>
      </c>
      <c r="R223" s="9">
        <v>9601.9500000000007</v>
      </c>
      <c r="T223" s="10">
        <v>3.3599999999999998E-2</v>
      </c>
      <c r="U223" s="10">
        <v>5.3E-3</v>
      </c>
    </row>
    <row r="224" spans="2:21">
      <c r="B224" s="13" t="s">
        <v>165</v>
      </c>
      <c r="C224" s="14"/>
      <c r="D224" s="20"/>
      <c r="E224" s="13"/>
      <c r="F224" s="13"/>
      <c r="G224" s="13"/>
      <c r="H224" s="13"/>
      <c r="I224" s="13"/>
      <c r="J224" s="13"/>
      <c r="K224" s="22">
        <v>5.72</v>
      </c>
      <c r="L224" s="13"/>
      <c r="M224" s="25"/>
      <c r="N224" s="16">
        <v>2.4299999999999999E-2</v>
      </c>
      <c r="O224" s="15">
        <v>740000</v>
      </c>
      <c r="R224" s="15">
        <v>3194.88</v>
      </c>
      <c r="T224" s="16">
        <v>1.12E-2</v>
      </c>
      <c r="U224" s="16">
        <v>1.8E-3</v>
      </c>
    </row>
    <row r="225" spans="2:21">
      <c r="B225" s="6" t="s">
        <v>421</v>
      </c>
      <c r="C225" s="17" t="s">
        <v>422</v>
      </c>
      <c r="D225" s="18" t="s">
        <v>96</v>
      </c>
      <c r="E225" s="6" t="s">
        <v>423</v>
      </c>
      <c r="F225" s="6"/>
      <c r="G225" s="6" t="s">
        <v>96</v>
      </c>
      <c r="H225" s="6" t="s">
        <v>424</v>
      </c>
      <c r="I225" s="6" t="s">
        <v>156</v>
      </c>
      <c r="J225" s="6"/>
      <c r="K225" s="23">
        <v>5.72</v>
      </c>
      <c r="L225" s="6" t="s">
        <v>43</v>
      </c>
      <c r="M225" s="8">
        <v>7.7499999999999999E-2</v>
      </c>
      <c r="N225" s="8">
        <v>2.4299999999999999E-2</v>
      </c>
      <c r="O225" s="7">
        <v>740000</v>
      </c>
      <c r="P225" s="7">
        <v>134.29</v>
      </c>
      <c r="Q225" s="7">
        <v>0</v>
      </c>
      <c r="R225" s="7">
        <v>3194.88</v>
      </c>
      <c r="S225" s="8">
        <v>2.5000000000000001E-3</v>
      </c>
      <c r="T225" s="8">
        <v>1.12E-2</v>
      </c>
      <c r="U225" s="8">
        <v>1.8E-3</v>
      </c>
    </row>
    <row r="226" spans="2:21">
      <c r="B226" s="13" t="s">
        <v>166</v>
      </c>
      <c r="C226" s="14"/>
      <c r="D226" s="20"/>
      <c r="E226" s="13"/>
      <c r="F226" s="13"/>
      <c r="G226" s="13"/>
      <c r="H226" s="13"/>
      <c r="I226" s="13"/>
      <c r="J226" s="13"/>
      <c r="K226" s="22">
        <v>7.48</v>
      </c>
      <c r="L226" s="13"/>
      <c r="M226" s="25"/>
      <c r="N226" s="16">
        <v>2.9899999999999999E-2</v>
      </c>
      <c r="O226" s="15">
        <v>1783000</v>
      </c>
      <c r="R226" s="15">
        <v>6407.06</v>
      </c>
      <c r="T226" s="16">
        <v>2.24E-2</v>
      </c>
      <c r="U226" s="16">
        <v>3.5000000000000001E-3</v>
      </c>
    </row>
    <row r="227" spans="2:21">
      <c r="B227" s="6" t="s">
        <v>425</v>
      </c>
      <c r="C227" s="17" t="s">
        <v>426</v>
      </c>
      <c r="D227" s="18" t="s">
        <v>96</v>
      </c>
      <c r="E227" s="6" t="s">
        <v>423</v>
      </c>
      <c r="F227" s="6"/>
      <c r="G227" s="6" t="s">
        <v>427</v>
      </c>
      <c r="H227" s="6" t="s">
        <v>428</v>
      </c>
      <c r="I227" s="6" t="s">
        <v>429</v>
      </c>
      <c r="J227" s="6"/>
      <c r="K227" s="23">
        <v>2.25</v>
      </c>
      <c r="L227" s="6" t="s">
        <v>43</v>
      </c>
      <c r="M227" s="8">
        <v>3.3750000000000002E-2</v>
      </c>
      <c r="N227" s="8">
        <v>3.8999999999999998E-3</v>
      </c>
      <c r="O227" s="7">
        <v>334000</v>
      </c>
      <c r="P227" s="7">
        <v>107.48</v>
      </c>
      <c r="Q227" s="7">
        <v>0</v>
      </c>
      <c r="R227" s="7">
        <v>1154.1099999999999</v>
      </c>
      <c r="S227" s="8">
        <v>2.0000000000000001E-4</v>
      </c>
      <c r="T227" s="8">
        <v>4.0000000000000001E-3</v>
      </c>
      <c r="U227" s="8">
        <v>5.9999999999999995E-4</v>
      </c>
    </row>
    <row r="228" spans="2:21">
      <c r="B228" s="6" t="s">
        <v>430</v>
      </c>
      <c r="C228" s="17" t="s">
        <v>431</v>
      </c>
      <c r="D228" s="18" t="s">
        <v>432</v>
      </c>
      <c r="E228" s="6" t="s">
        <v>423</v>
      </c>
      <c r="F228" s="6"/>
      <c r="G228" s="6" t="s">
        <v>427</v>
      </c>
      <c r="H228" s="6" t="s">
        <v>424</v>
      </c>
      <c r="I228" s="6" t="s">
        <v>156</v>
      </c>
      <c r="J228" s="6"/>
      <c r="K228" s="23">
        <v>0.27</v>
      </c>
      <c r="L228" s="6" t="s">
        <v>43</v>
      </c>
      <c r="M228" s="8">
        <v>6.6250000000000003E-2</v>
      </c>
      <c r="N228" s="8">
        <v>5.5999999999999999E-3</v>
      </c>
      <c r="O228" s="7">
        <v>100000</v>
      </c>
      <c r="P228" s="7">
        <v>103.16</v>
      </c>
      <c r="Q228" s="7">
        <v>0</v>
      </c>
      <c r="R228" s="7">
        <v>331.66</v>
      </c>
      <c r="S228" s="8">
        <v>1E-4</v>
      </c>
      <c r="T228" s="8">
        <v>1.1999999999999999E-3</v>
      </c>
      <c r="U228" s="8">
        <v>2.0000000000000001E-4</v>
      </c>
    </row>
    <row r="229" spans="2:21">
      <c r="B229" s="6" t="s">
        <v>433</v>
      </c>
      <c r="C229" s="17" t="s">
        <v>434</v>
      </c>
      <c r="D229" s="18" t="s">
        <v>96</v>
      </c>
      <c r="E229" s="6" t="s">
        <v>423</v>
      </c>
      <c r="F229" s="6"/>
      <c r="G229" s="6" t="s">
        <v>435</v>
      </c>
      <c r="H229" s="6" t="s">
        <v>424</v>
      </c>
      <c r="I229" s="6" t="s">
        <v>436</v>
      </c>
      <c r="J229" s="6"/>
      <c r="K229" s="23">
        <v>16.23</v>
      </c>
      <c r="L229" s="6" t="s">
        <v>43</v>
      </c>
      <c r="M229" s="8">
        <v>5.6250000000000001E-2</v>
      </c>
      <c r="N229" s="8">
        <v>4.6699999999999998E-2</v>
      </c>
      <c r="O229" s="7">
        <v>400000</v>
      </c>
      <c r="P229" s="7">
        <v>117.72</v>
      </c>
      <c r="Q229" s="7">
        <v>0</v>
      </c>
      <c r="R229" s="7">
        <v>1513.84</v>
      </c>
      <c r="S229" s="8">
        <v>5.0000000000000001E-4</v>
      </c>
      <c r="T229" s="8">
        <v>5.3E-3</v>
      </c>
      <c r="U229" s="8">
        <v>8.0000000000000004E-4</v>
      </c>
    </row>
    <row r="230" spans="2:21">
      <c r="B230" s="6" t="s">
        <v>437</v>
      </c>
      <c r="C230" s="17" t="s">
        <v>438</v>
      </c>
      <c r="D230" s="18" t="s">
        <v>96</v>
      </c>
      <c r="E230" s="6" t="s">
        <v>423</v>
      </c>
      <c r="F230" s="6"/>
      <c r="G230" s="6" t="s">
        <v>439</v>
      </c>
      <c r="H230" s="6" t="s">
        <v>424</v>
      </c>
      <c r="I230" s="6" t="s">
        <v>156</v>
      </c>
      <c r="J230" s="6" t="s">
        <v>440</v>
      </c>
      <c r="K230" s="23">
        <v>2.75</v>
      </c>
      <c r="L230" s="6" t="s">
        <v>43</v>
      </c>
      <c r="M230" s="8">
        <v>4.2999999999999997E-2</v>
      </c>
      <c r="N230" s="8">
        <v>8.8000000000000005E-3</v>
      </c>
      <c r="O230" s="7">
        <v>200000</v>
      </c>
      <c r="P230" s="7">
        <v>110.22</v>
      </c>
      <c r="Q230" s="7">
        <v>0</v>
      </c>
      <c r="R230" s="7">
        <v>708.72</v>
      </c>
      <c r="S230" s="8">
        <v>2.9999999999999997E-4</v>
      </c>
      <c r="T230" s="8">
        <v>2.5000000000000001E-3</v>
      </c>
      <c r="U230" s="8">
        <v>4.0000000000000002E-4</v>
      </c>
    </row>
    <row r="231" spans="2:21">
      <c r="B231" s="6" t="s">
        <v>441</v>
      </c>
      <c r="C231" s="17" t="s">
        <v>442</v>
      </c>
      <c r="D231" s="18" t="s">
        <v>443</v>
      </c>
      <c r="E231" s="6" t="s">
        <v>423</v>
      </c>
      <c r="F231" s="6"/>
      <c r="G231" s="6" t="s">
        <v>444</v>
      </c>
      <c r="H231" s="6" t="s">
        <v>445</v>
      </c>
      <c r="I231" s="6" t="s">
        <v>429</v>
      </c>
      <c r="J231" s="6"/>
      <c r="K231" s="23">
        <v>3.35</v>
      </c>
      <c r="L231" s="6" t="s">
        <v>43</v>
      </c>
      <c r="M231" s="8">
        <v>4.4999999999999998E-2</v>
      </c>
      <c r="N231" s="8">
        <v>1.9E-2</v>
      </c>
      <c r="O231" s="7">
        <v>198000</v>
      </c>
      <c r="P231" s="7">
        <v>110.78</v>
      </c>
      <c r="Q231" s="7">
        <v>0</v>
      </c>
      <c r="R231" s="7">
        <v>705.2</v>
      </c>
      <c r="S231" s="8">
        <v>4.0000000000000002E-4</v>
      </c>
      <c r="T231" s="8">
        <v>2.5000000000000001E-3</v>
      </c>
      <c r="U231" s="8">
        <v>4.0000000000000002E-4</v>
      </c>
    </row>
    <row r="232" spans="2:21">
      <c r="B232" s="6" t="s">
        <v>446</v>
      </c>
      <c r="C232" s="17" t="s">
        <v>447</v>
      </c>
      <c r="D232" s="18" t="s">
        <v>96</v>
      </c>
      <c r="E232" s="6" t="s">
        <v>423</v>
      </c>
      <c r="F232" s="6"/>
      <c r="G232" s="6" t="s">
        <v>448</v>
      </c>
      <c r="H232" s="6" t="s">
        <v>449</v>
      </c>
      <c r="I232" s="6" t="s">
        <v>156</v>
      </c>
      <c r="J232" s="6"/>
      <c r="K232" s="23">
        <v>3.42</v>
      </c>
      <c r="L232" s="6" t="s">
        <v>48</v>
      </c>
      <c r="M232" s="8">
        <v>0.03</v>
      </c>
      <c r="N232" s="8">
        <v>5.2600000000000001E-2</v>
      </c>
      <c r="O232" s="7">
        <v>200000</v>
      </c>
      <c r="P232" s="7">
        <v>93.92</v>
      </c>
      <c r="Q232" s="7">
        <v>0</v>
      </c>
      <c r="R232" s="7">
        <v>740.84</v>
      </c>
      <c r="S232" s="8">
        <v>2.9999999999999997E-4</v>
      </c>
      <c r="T232" s="8">
        <v>2.5999999999999999E-3</v>
      </c>
      <c r="U232" s="8">
        <v>4.0000000000000002E-4</v>
      </c>
    </row>
    <row r="233" spans="2:21">
      <c r="B233" s="6" t="s">
        <v>450</v>
      </c>
      <c r="C233" s="17" t="s">
        <v>451</v>
      </c>
      <c r="D233" s="18" t="s">
        <v>96</v>
      </c>
      <c r="E233" s="6" t="s">
        <v>423</v>
      </c>
      <c r="F233" s="6"/>
      <c r="G233" s="6" t="s">
        <v>452</v>
      </c>
      <c r="H233" s="6" t="s">
        <v>453</v>
      </c>
      <c r="I233" s="6" t="s">
        <v>429</v>
      </c>
      <c r="J233" s="6"/>
      <c r="K233" s="23">
        <v>17.64</v>
      </c>
      <c r="L233" s="6" t="s">
        <v>43</v>
      </c>
      <c r="M233" s="8">
        <v>6.25E-2</v>
      </c>
      <c r="N233" s="8">
        <v>5.6000000000000001E-2</v>
      </c>
      <c r="O233" s="7">
        <v>156000</v>
      </c>
      <c r="P233" s="7">
        <v>112.67</v>
      </c>
      <c r="Q233" s="7">
        <v>0</v>
      </c>
      <c r="R233" s="7">
        <v>565.09</v>
      </c>
      <c r="S233" s="8">
        <v>1E-4</v>
      </c>
      <c r="T233" s="8">
        <v>2E-3</v>
      </c>
      <c r="U233" s="8">
        <v>2.9999999999999997E-4</v>
      </c>
    </row>
    <row r="234" spans="2:21">
      <c r="B234" s="6" t="s">
        <v>454</v>
      </c>
      <c r="C234" s="17" t="s">
        <v>455</v>
      </c>
      <c r="D234" s="18" t="s">
        <v>443</v>
      </c>
      <c r="E234" s="6" t="s">
        <v>423</v>
      </c>
      <c r="F234" s="6"/>
      <c r="G234" s="6" t="s">
        <v>456</v>
      </c>
      <c r="H234" s="6" t="s">
        <v>453</v>
      </c>
      <c r="I234" s="6" t="s">
        <v>429</v>
      </c>
      <c r="J234" s="6"/>
      <c r="K234" s="23">
        <v>5.62</v>
      </c>
      <c r="L234" s="6" t="s">
        <v>43</v>
      </c>
      <c r="M234" s="8">
        <v>4.7500000000000001E-2</v>
      </c>
      <c r="N234" s="8">
        <v>3.49E-2</v>
      </c>
      <c r="O234" s="7">
        <v>195000</v>
      </c>
      <c r="P234" s="7">
        <v>109.68</v>
      </c>
      <c r="Q234" s="7">
        <v>0</v>
      </c>
      <c r="R234" s="7">
        <v>687.6</v>
      </c>
      <c r="S234" s="8">
        <v>4.0000000000000002E-4</v>
      </c>
      <c r="T234" s="8">
        <v>2.3999999999999998E-3</v>
      </c>
      <c r="U234" s="8">
        <v>4.0000000000000002E-4</v>
      </c>
    </row>
    <row r="237" spans="2:21">
      <c r="B237" s="6" t="s">
        <v>103</v>
      </c>
      <c r="C237" s="17"/>
      <c r="D237" s="18"/>
      <c r="E237" s="6"/>
      <c r="F237" s="6"/>
      <c r="G237" s="6"/>
      <c r="H237" s="6"/>
      <c r="I237" s="6"/>
      <c r="J237" s="6"/>
      <c r="L237" s="6"/>
    </row>
    <row r="241" spans="2:2">
      <c r="B241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58"/>
  <sheetViews>
    <sheetView rightToLeft="1" topLeftCell="A16" workbookViewId="0">
      <selection activeCell="O179" sqref="O179"/>
    </sheetView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46.6640625" customWidth="1"/>
    <col min="8" max="8" width="17.6640625" customWidth="1"/>
    <col min="9" max="9" width="16.6640625" customWidth="1"/>
    <col min="10" max="10" width="14.6640625" customWidth="1"/>
    <col min="11" max="11" width="21.6640625" customWidth="1"/>
    <col min="12" max="12" width="13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104</v>
      </c>
    </row>
    <row r="7" spans="2:15" ht="15.6">
      <c r="B7" s="2" t="s">
        <v>457</v>
      </c>
    </row>
    <row r="8" spans="2:15">
      <c r="B8" s="3" t="s">
        <v>76</v>
      </c>
      <c r="C8" s="3" t="s">
        <v>77</v>
      </c>
      <c r="D8" s="3" t="s">
        <v>106</v>
      </c>
      <c r="E8" s="3" t="s">
        <v>159</v>
      </c>
      <c r="F8" s="3" t="s">
        <v>78</v>
      </c>
      <c r="G8" s="3" t="s">
        <v>160</v>
      </c>
      <c r="H8" s="3" t="s">
        <v>81</v>
      </c>
      <c r="I8" s="3" t="s">
        <v>109</v>
      </c>
      <c r="J8" s="3" t="s">
        <v>42</v>
      </c>
      <c r="K8" s="3" t="s">
        <v>110</v>
      </c>
      <c r="L8" s="3" t="s">
        <v>84</v>
      </c>
      <c r="M8" s="3" t="s">
        <v>111</v>
      </c>
      <c r="N8" s="3" t="s">
        <v>112</v>
      </c>
      <c r="O8" s="3" t="s">
        <v>113</v>
      </c>
    </row>
    <row r="9" spans="2:15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458</v>
      </c>
      <c r="C11" s="12"/>
      <c r="D11" s="19"/>
      <c r="E11" s="3"/>
      <c r="F11" s="3"/>
      <c r="G11" s="3"/>
      <c r="H11" s="3"/>
      <c r="I11" s="9">
        <f>I12+I159</f>
        <v>20180066.860000003</v>
      </c>
      <c r="L11" s="9">
        <f>L12+L159</f>
        <v>301984.14</v>
      </c>
      <c r="N11" s="10">
        <f>L11/$L$11</f>
        <v>1</v>
      </c>
      <c r="O11" s="10">
        <f>L11/'סכום נכסי הקרן'!$C$42</f>
        <v>0.16665513740050511</v>
      </c>
    </row>
    <row r="12" spans="2:15">
      <c r="B12" s="3" t="s">
        <v>90</v>
      </c>
      <c r="C12" s="12"/>
      <c r="D12" s="19"/>
      <c r="E12" s="3"/>
      <c r="F12" s="3"/>
      <c r="G12" s="3"/>
      <c r="H12" s="3"/>
      <c r="I12" s="9">
        <v>18945843.850000001</v>
      </c>
      <c r="L12" s="9">
        <v>194467.92</v>
      </c>
      <c r="N12" s="10">
        <f t="shared" ref="N12:N75" si="0">L12/$L$11</f>
        <v>0.64396732888025177</v>
      </c>
      <c r="O12" s="10">
        <f>L12/'סכום נכסי הקרן'!$C$42</f>
        <v>0.10732046367597461</v>
      </c>
    </row>
    <row r="13" spans="2:15">
      <c r="B13" s="13" t="s">
        <v>459</v>
      </c>
      <c r="C13" s="14"/>
      <c r="D13" s="20"/>
      <c r="E13" s="13"/>
      <c r="F13" s="13"/>
      <c r="G13" s="13"/>
      <c r="H13" s="13"/>
      <c r="I13" s="15">
        <v>5220461.72</v>
      </c>
      <c r="L13" s="15">
        <v>122992.16</v>
      </c>
      <c r="N13" s="16">
        <f t="shared" si="0"/>
        <v>0.40728019690040673</v>
      </c>
      <c r="O13" s="16">
        <f>L13/'סכום נכסי הקרן'!$C$42</f>
        <v>6.7875337174942055E-2</v>
      </c>
    </row>
    <row r="14" spans="2:15">
      <c r="B14" s="6" t="s">
        <v>460</v>
      </c>
      <c r="C14" s="17">
        <v>593038</v>
      </c>
      <c r="D14" s="18" t="s">
        <v>122</v>
      </c>
      <c r="E14" s="6"/>
      <c r="F14" s="18">
        <v>520029083</v>
      </c>
      <c r="G14" s="6" t="s">
        <v>170</v>
      </c>
      <c r="H14" s="6" t="s">
        <v>92</v>
      </c>
      <c r="I14" s="7">
        <v>39104</v>
      </c>
      <c r="J14" s="7">
        <v>8514</v>
      </c>
      <c r="K14" s="7">
        <v>0</v>
      </c>
      <c r="L14" s="7">
        <v>3329.31</v>
      </c>
      <c r="M14" s="8">
        <v>4.0000000000000002E-4</v>
      </c>
      <c r="N14" s="8">
        <f t="shared" si="0"/>
        <v>1.1024784281717576E-2</v>
      </c>
      <c r="O14" s="8">
        <f>L14/'סכום נכסי הקרן'!$C$42</f>
        <v>1.8373369392805715E-3</v>
      </c>
    </row>
    <row r="15" spans="2:15">
      <c r="B15" s="6" t="s">
        <v>461</v>
      </c>
      <c r="C15" s="17">
        <v>691212</v>
      </c>
      <c r="D15" s="18" t="s">
        <v>122</v>
      </c>
      <c r="E15" s="6"/>
      <c r="F15" s="18">
        <v>520007030</v>
      </c>
      <c r="G15" s="6" t="s">
        <v>170</v>
      </c>
      <c r="H15" s="6" t="s">
        <v>92</v>
      </c>
      <c r="I15" s="7">
        <v>579884</v>
      </c>
      <c r="J15" s="7">
        <v>1236</v>
      </c>
      <c r="K15" s="7">
        <v>0</v>
      </c>
      <c r="L15" s="7">
        <v>7167.37</v>
      </c>
      <c r="M15" s="8">
        <v>5.0000000000000001E-4</v>
      </c>
      <c r="N15" s="8">
        <f t="shared" si="0"/>
        <v>2.3734259686617978E-2</v>
      </c>
      <c r="O15" s="8">
        <f>L15/'סכום נכסי הקרן'!$C$42</f>
        <v>3.9554363091725882E-3</v>
      </c>
    </row>
    <row r="16" spans="2:15">
      <c r="B16" s="6" t="s">
        <v>462</v>
      </c>
      <c r="C16" s="17">
        <v>604611</v>
      </c>
      <c r="D16" s="18" t="s">
        <v>122</v>
      </c>
      <c r="E16" s="6"/>
      <c r="F16" s="18">
        <v>520018078</v>
      </c>
      <c r="G16" s="6" t="s">
        <v>170</v>
      </c>
      <c r="H16" s="6" t="s">
        <v>92</v>
      </c>
      <c r="I16" s="7">
        <v>647991</v>
      </c>
      <c r="J16" s="7">
        <v>1890</v>
      </c>
      <c r="K16" s="7">
        <v>0</v>
      </c>
      <c r="L16" s="7">
        <v>12247.03</v>
      </c>
      <c r="M16" s="8">
        <v>4.0000000000000002E-4</v>
      </c>
      <c r="N16" s="8">
        <f t="shared" si="0"/>
        <v>4.0555209290130269E-2</v>
      </c>
      <c r="O16" s="8">
        <f>L16/'סכום נכסי הקרן'!$C$42</f>
        <v>6.7587339765529013E-3</v>
      </c>
    </row>
    <row r="17" spans="2:15">
      <c r="B17" s="6" t="s">
        <v>463</v>
      </c>
      <c r="C17" s="17">
        <v>695437</v>
      </c>
      <c r="D17" s="18" t="s">
        <v>122</v>
      </c>
      <c r="E17" s="6"/>
      <c r="F17" s="18">
        <v>520000522</v>
      </c>
      <c r="G17" s="6" t="s">
        <v>170</v>
      </c>
      <c r="H17" s="6" t="s">
        <v>92</v>
      </c>
      <c r="I17" s="7">
        <v>75500</v>
      </c>
      <c r="J17" s="7">
        <v>7425</v>
      </c>
      <c r="K17" s="7">
        <v>0</v>
      </c>
      <c r="L17" s="7">
        <v>5605.88</v>
      </c>
      <c r="M17" s="8">
        <v>2.9999999999999997E-4</v>
      </c>
      <c r="N17" s="8">
        <f t="shared" si="0"/>
        <v>1.8563491446934928E-2</v>
      </c>
      <c r="O17" s="8">
        <f>L17/'סכום נכסי הקרן'!$C$42</f>
        <v>3.0937012177220417E-3</v>
      </c>
    </row>
    <row r="18" spans="2:15">
      <c r="B18" s="6" t="s">
        <v>464</v>
      </c>
      <c r="C18" s="17">
        <v>662577</v>
      </c>
      <c r="D18" s="18" t="s">
        <v>122</v>
      </c>
      <c r="E18" s="6"/>
      <c r="F18" s="18">
        <v>520000118</v>
      </c>
      <c r="G18" s="6" t="s">
        <v>170</v>
      </c>
      <c r="H18" s="6" t="s">
        <v>92</v>
      </c>
      <c r="I18" s="7">
        <v>556901</v>
      </c>
      <c r="J18" s="7">
        <v>2199</v>
      </c>
      <c r="K18" s="7">
        <v>0</v>
      </c>
      <c r="L18" s="7">
        <v>12246.25</v>
      </c>
      <c r="M18" s="8">
        <v>4.0000000000000002E-4</v>
      </c>
      <c r="N18" s="8">
        <f t="shared" si="0"/>
        <v>4.0552626373027402E-2</v>
      </c>
      <c r="O18" s="8">
        <f>L18/'סכום נכסי הקרן'!$C$42</f>
        <v>6.7583035201482285E-3</v>
      </c>
    </row>
    <row r="19" spans="2:15">
      <c r="B19" s="6" t="s">
        <v>465</v>
      </c>
      <c r="C19" s="17">
        <v>767012</v>
      </c>
      <c r="D19" s="18" t="s">
        <v>122</v>
      </c>
      <c r="E19" s="6"/>
      <c r="F19" s="18">
        <v>520017450</v>
      </c>
      <c r="G19" s="6" t="s">
        <v>245</v>
      </c>
      <c r="H19" s="6" t="s">
        <v>92</v>
      </c>
      <c r="I19" s="7">
        <v>87340</v>
      </c>
      <c r="J19" s="7">
        <v>2442</v>
      </c>
      <c r="K19" s="7">
        <v>0</v>
      </c>
      <c r="L19" s="7">
        <v>2132.84</v>
      </c>
      <c r="M19" s="8">
        <v>2.9999999999999997E-4</v>
      </c>
      <c r="N19" s="8">
        <f t="shared" si="0"/>
        <v>7.0627550175317152E-3</v>
      </c>
      <c r="O19" s="8">
        <f>L19/'סכום נכסי הקרן'!$C$42</f>
        <v>1.1770444078728548E-3</v>
      </c>
    </row>
    <row r="20" spans="2:15">
      <c r="B20" s="6" t="s">
        <v>466</v>
      </c>
      <c r="C20" s="17">
        <v>585018</v>
      </c>
      <c r="D20" s="18" t="s">
        <v>122</v>
      </c>
      <c r="E20" s="6"/>
      <c r="F20" s="18">
        <v>520033986</v>
      </c>
      <c r="G20" s="6" t="s">
        <v>245</v>
      </c>
      <c r="H20" s="6" t="s">
        <v>92</v>
      </c>
      <c r="I20" s="7">
        <v>85951</v>
      </c>
      <c r="J20" s="7">
        <v>2960</v>
      </c>
      <c r="K20" s="7">
        <v>0</v>
      </c>
      <c r="L20" s="7">
        <v>2544.15</v>
      </c>
      <c r="M20" s="8">
        <v>4.0000000000000002E-4</v>
      </c>
      <c r="N20" s="8">
        <f t="shared" si="0"/>
        <v>8.4247801887873987E-3</v>
      </c>
      <c r="O20" s="8">
        <f>L20/'סכום נכסי הקרן'!$C$42</f>
        <v>1.4040328999314171E-3</v>
      </c>
    </row>
    <row r="21" spans="2:15">
      <c r="B21" s="6" t="s">
        <v>467</v>
      </c>
      <c r="C21" s="17">
        <v>777037</v>
      </c>
      <c r="D21" s="18" t="s">
        <v>122</v>
      </c>
      <c r="E21" s="6"/>
      <c r="F21" s="18">
        <v>520022732</v>
      </c>
      <c r="G21" s="6" t="s">
        <v>223</v>
      </c>
      <c r="H21" s="6" t="s">
        <v>92</v>
      </c>
      <c r="I21" s="7">
        <v>86056</v>
      </c>
      <c r="J21" s="7">
        <v>2480</v>
      </c>
      <c r="K21" s="7">
        <v>0</v>
      </c>
      <c r="L21" s="7">
        <v>2134.19</v>
      </c>
      <c r="M21" s="8">
        <v>2.9999999999999997E-4</v>
      </c>
      <c r="N21" s="8">
        <f t="shared" si="0"/>
        <v>7.0672254509789815E-3</v>
      </c>
      <c r="O21" s="8">
        <f>L21/'סכום נכסי הקרן'!$C$42</f>
        <v>1.1777894285732488E-3</v>
      </c>
    </row>
    <row r="22" spans="2:15">
      <c r="B22" s="6" t="s">
        <v>468</v>
      </c>
      <c r="C22" s="17">
        <v>1081942</v>
      </c>
      <c r="D22" s="18" t="s">
        <v>122</v>
      </c>
      <c r="E22" s="6"/>
      <c r="F22" s="18">
        <v>520036104</v>
      </c>
      <c r="G22" s="6" t="s">
        <v>273</v>
      </c>
      <c r="H22" s="6" t="s">
        <v>92</v>
      </c>
      <c r="I22" s="7">
        <v>43881</v>
      </c>
      <c r="J22" s="7">
        <v>1873</v>
      </c>
      <c r="K22" s="7">
        <v>0</v>
      </c>
      <c r="L22" s="7">
        <v>821.89</v>
      </c>
      <c r="M22" s="8">
        <v>1E-4</v>
      </c>
      <c r="N22" s="8">
        <f t="shared" si="0"/>
        <v>2.721632997017658E-3</v>
      </c>
      <c r="O22" s="8">
        <f>L22/'סכום נכסי הקרן'!$C$42</f>
        <v>4.5357412107172626E-4</v>
      </c>
    </row>
    <row r="23" spans="2:15">
      <c r="B23" s="6" t="s">
        <v>469</v>
      </c>
      <c r="C23" s="17">
        <v>746016</v>
      </c>
      <c r="D23" s="18" t="s">
        <v>122</v>
      </c>
      <c r="E23" s="6"/>
      <c r="F23" s="18">
        <v>520003781</v>
      </c>
      <c r="G23" s="6" t="s">
        <v>470</v>
      </c>
      <c r="H23" s="6" t="s">
        <v>92</v>
      </c>
      <c r="I23" s="7">
        <v>13577</v>
      </c>
      <c r="J23" s="7">
        <v>9638</v>
      </c>
      <c r="K23" s="7">
        <v>8.19</v>
      </c>
      <c r="L23" s="7">
        <v>1316.74</v>
      </c>
      <c r="M23" s="8">
        <v>1E-4</v>
      </c>
      <c r="N23" s="8">
        <f t="shared" si="0"/>
        <v>4.3602952128545553E-3</v>
      </c>
      <c r="O23" s="8">
        <f>L23/'סכום נכסי הקרן'!$C$42</f>
        <v>7.2666559780504064E-4</v>
      </c>
    </row>
    <row r="24" spans="2:15">
      <c r="B24" s="6" t="s">
        <v>471</v>
      </c>
      <c r="C24" s="17">
        <v>1133875</v>
      </c>
      <c r="D24" s="18" t="s">
        <v>122</v>
      </c>
      <c r="E24" s="6"/>
      <c r="F24" s="18">
        <v>514892801</v>
      </c>
      <c r="G24" s="6" t="s">
        <v>360</v>
      </c>
      <c r="H24" s="6" t="s">
        <v>92</v>
      </c>
      <c r="I24" s="7">
        <v>65387</v>
      </c>
      <c r="J24" s="7">
        <v>2439</v>
      </c>
      <c r="K24" s="7">
        <v>0</v>
      </c>
      <c r="L24" s="7">
        <v>1594.79</v>
      </c>
      <c r="M24" s="8">
        <v>2.0000000000000001E-4</v>
      </c>
      <c r="N24" s="8">
        <f t="shared" si="0"/>
        <v>5.2810389313822899E-3</v>
      </c>
      <c r="O24" s="8">
        <f>L24/'סכום נכסי הקרן'!$C$42</f>
        <v>8.8011226872693215E-4</v>
      </c>
    </row>
    <row r="25" spans="2:15">
      <c r="B25" s="6" t="s">
        <v>472</v>
      </c>
      <c r="C25" s="17">
        <v>1091065</v>
      </c>
      <c r="D25" s="18" t="s">
        <v>122</v>
      </c>
      <c r="E25" s="6"/>
      <c r="F25" s="18">
        <v>511527202</v>
      </c>
      <c r="G25" s="6" t="s">
        <v>473</v>
      </c>
      <c r="H25" s="6" t="s">
        <v>92</v>
      </c>
      <c r="I25" s="7">
        <v>48467.57</v>
      </c>
      <c r="J25" s="7">
        <v>4828</v>
      </c>
      <c r="K25" s="7">
        <v>0</v>
      </c>
      <c r="L25" s="7">
        <v>2340.0100000000002</v>
      </c>
      <c r="M25" s="8">
        <v>4.0000000000000002E-4</v>
      </c>
      <c r="N25" s="8">
        <f t="shared" si="0"/>
        <v>7.748784422917045E-3</v>
      </c>
      <c r="O25" s="8">
        <f>L25/'סכום נכסי הקרן'!$C$42</f>
        <v>1.2913747326881338E-3</v>
      </c>
    </row>
    <row r="26" spans="2:15">
      <c r="B26" s="6" t="s">
        <v>474</v>
      </c>
      <c r="C26" s="17">
        <v>281014</v>
      </c>
      <c r="D26" s="18" t="s">
        <v>122</v>
      </c>
      <c r="E26" s="6"/>
      <c r="F26" s="18">
        <v>520027830</v>
      </c>
      <c r="G26" s="6" t="s">
        <v>226</v>
      </c>
      <c r="H26" s="6" t="s">
        <v>92</v>
      </c>
      <c r="I26" s="7">
        <v>277962</v>
      </c>
      <c r="J26" s="7">
        <v>1636</v>
      </c>
      <c r="K26" s="7">
        <v>0</v>
      </c>
      <c r="L26" s="7">
        <v>4547.46</v>
      </c>
      <c r="M26" s="8">
        <v>2.0000000000000001E-4</v>
      </c>
      <c r="N26" s="8">
        <f t="shared" si="0"/>
        <v>1.5058605395634353E-2</v>
      </c>
      <c r="O26" s="8">
        <f>L26/'סכום נכסי הקרן'!$C$42</f>
        <v>2.5095939512694305E-3</v>
      </c>
    </row>
    <row r="27" spans="2:15">
      <c r="B27" s="6" t="s">
        <v>475</v>
      </c>
      <c r="C27" s="17">
        <v>739037</v>
      </c>
      <c r="D27" s="18" t="s">
        <v>122</v>
      </c>
      <c r="E27" s="6"/>
      <c r="F27" s="18">
        <v>520028911</v>
      </c>
      <c r="G27" s="6" t="s">
        <v>269</v>
      </c>
      <c r="H27" s="6" t="s">
        <v>92</v>
      </c>
      <c r="I27" s="7">
        <v>1981</v>
      </c>
      <c r="J27" s="7">
        <v>175600</v>
      </c>
      <c r="K27" s="7">
        <v>0</v>
      </c>
      <c r="L27" s="7">
        <v>3478.64</v>
      </c>
      <c r="M27" s="8">
        <v>5.0000000000000001E-4</v>
      </c>
      <c r="N27" s="8">
        <f t="shared" si="0"/>
        <v>1.151928044962891E-2</v>
      </c>
      <c r="O27" s="8">
        <f>L27/'סכום נכסי הקרן'!$C$42</f>
        <v>1.9197472660878582E-3</v>
      </c>
    </row>
    <row r="28" spans="2:15">
      <c r="B28" s="6" t="s">
        <v>476</v>
      </c>
      <c r="C28" s="17">
        <v>1155290</v>
      </c>
      <c r="D28" s="18" t="s">
        <v>122</v>
      </c>
      <c r="E28" s="6"/>
      <c r="F28" s="18">
        <v>10758801</v>
      </c>
      <c r="G28" s="6" t="s">
        <v>282</v>
      </c>
      <c r="H28" s="6" t="s">
        <v>92</v>
      </c>
      <c r="I28" s="7">
        <v>18967</v>
      </c>
      <c r="J28" s="7">
        <v>3400</v>
      </c>
      <c r="K28" s="7">
        <v>0</v>
      </c>
      <c r="L28" s="7">
        <v>644.88</v>
      </c>
      <c r="M28" s="8">
        <v>1E-4</v>
      </c>
      <c r="N28" s="8">
        <f t="shared" si="0"/>
        <v>2.1354763862764447E-3</v>
      </c>
      <c r="O28" s="8">
        <f>L28/'סכום נכסי הקרן'!$C$42</f>
        <v>3.5588811057043497E-4</v>
      </c>
    </row>
    <row r="29" spans="2:15">
      <c r="B29" s="6" t="s">
        <v>477</v>
      </c>
      <c r="C29" s="17">
        <v>230011</v>
      </c>
      <c r="D29" s="18" t="s">
        <v>122</v>
      </c>
      <c r="E29" s="6"/>
      <c r="F29" s="18">
        <v>520031931</v>
      </c>
      <c r="G29" s="6" t="s">
        <v>230</v>
      </c>
      <c r="H29" s="6" t="s">
        <v>92</v>
      </c>
      <c r="I29" s="7">
        <v>1323485</v>
      </c>
      <c r="J29" s="7">
        <v>319.89999999999998</v>
      </c>
      <c r="K29" s="7">
        <v>0</v>
      </c>
      <c r="L29" s="7">
        <v>4233.83</v>
      </c>
      <c r="M29" s="8">
        <v>5.0000000000000001E-4</v>
      </c>
      <c r="N29" s="8">
        <f t="shared" si="0"/>
        <v>1.4020040920029772E-2</v>
      </c>
      <c r="O29" s="8">
        <f>L29/'סכום נכסי הקרן'!$C$42</f>
        <v>2.3365118458882656E-3</v>
      </c>
    </row>
    <row r="30" spans="2:15">
      <c r="B30" s="6" t="s">
        <v>478</v>
      </c>
      <c r="C30" s="17">
        <v>273011</v>
      </c>
      <c r="D30" s="18" t="s">
        <v>122</v>
      </c>
      <c r="E30" s="6"/>
      <c r="F30" s="18">
        <v>520036872</v>
      </c>
      <c r="G30" s="6" t="s">
        <v>413</v>
      </c>
      <c r="H30" s="6" t="s">
        <v>92</v>
      </c>
      <c r="I30" s="7">
        <v>18740</v>
      </c>
      <c r="J30" s="7">
        <v>90000</v>
      </c>
      <c r="K30" s="7">
        <v>0</v>
      </c>
      <c r="L30" s="7">
        <v>16866</v>
      </c>
      <c r="M30" s="8">
        <v>2.9999999999999997E-4</v>
      </c>
      <c r="N30" s="8">
        <f t="shared" si="0"/>
        <v>5.5850615201182417E-2</v>
      </c>
      <c r="O30" s="8">
        <f>L30/'סכום נכסי הקרן'!$C$42</f>
        <v>9.3077919502557935E-3</v>
      </c>
    </row>
    <row r="31" spans="2:15">
      <c r="B31" s="6" t="s">
        <v>479</v>
      </c>
      <c r="C31" s="17">
        <v>1087659</v>
      </c>
      <c r="D31" s="18" t="s">
        <v>122</v>
      </c>
      <c r="E31" s="6"/>
      <c r="F31" s="18">
        <v>53368</v>
      </c>
      <c r="G31" s="6" t="s">
        <v>413</v>
      </c>
      <c r="H31" s="6" t="s">
        <v>92</v>
      </c>
      <c r="I31" s="7">
        <v>6300</v>
      </c>
      <c r="J31" s="7">
        <v>9927</v>
      </c>
      <c r="K31" s="7">
        <v>0</v>
      </c>
      <c r="L31" s="7">
        <v>625.4</v>
      </c>
      <c r="M31" s="8">
        <v>1E-4</v>
      </c>
      <c r="N31" s="8">
        <f t="shared" si="0"/>
        <v>2.0709696873484813E-3</v>
      </c>
      <c r="O31" s="8">
        <f>L31/'סכום נכסי הקרן'!$C$42</f>
        <v>3.4513773779734218E-4</v>
      </c>
    </row>
    <row r="32" spans="2:15">
      <c r="B32" s="6" t="s">
        <v>480</v>
      </c>
      <c r="C32" s="17">
        <v>1082379</v>
      </c>
      <c r="D32" s="18" t="s">
        <v>122</v>
      </c>
      <c r="E32" s="6"/>
      <c r="F32" s="18">
        <v>520041997</v>
      </c>
      <c r="G32" s="6" t="s">
        <v>321</v>
      </c>
      <c r="H32" s="6" t="s">
        <v>92</v>
      </c>
      <c r="I32" s="7">
        <v>13044.04</v>
      </c>
      <c r="J32" s="7">
        <v>8337</v>
      </c>
      <c r="K32" s="7">
        <v>0</v>
      </c>
      <c r="L32" s="7">
        <v>1087.48</v>
      </c>
      <c r="M32" s="8">
        <v>1E-4</v>
      </c>
      <c r="N32" s="8">
        <f t="shared" si="0"/>
        <v>3.6011162705432147E-3</v>
      </c>
      <c r="O32" s="8">
        <f>L32/'סכום נכסי הקרן'!$C$42</f>
        <v>6.0014452686257391E-4</v>
      </c>
    </row>
    <row r="33" spans="2:15">
      <c r="B33" s="6" t="s">
        <v>481</v>
      </c>
      <c r="C33" s="17">
        <v>1084557</v>
      </c>
      <c r="D33" s="18" t="s">
        <v>122</v>
      </c>
      <c r="E33" s="6"/>
      <c r="F33" s="18">
        <v>511812463</v>
      </c>
      <c r="G33" s="6" t="s">
        <v>321</v>
      </c>
      <c r="H33" s="6" t="s">
        <v>92</v>
      </c>
      <c r="I33" s="7">
        <v>14347</v>
      </c>
      <c r="J33" s="7">
        <v>22670</v>
      </c>
      <c r="K33" s="7">
        <v>0</v>
      </c>
      <c r="L33" s="7">
        <v>3252.46</v>
      </c>
      <c r="M33" s="8">
        <v>5.0000000000000001E-4</v>
      </c>
      <c r="N33" s="8">
        <f t="shared" si="0"/>
        <v>1.0770300718441704E-2</v>
      </c>
      <c r="O33" s="8">
        <f>L33/'סכום נכסי הקרן'!$C$42</f>
        <v>1.7949259460766608E-3</v>
      </c>
    </row>
    <row r="34" spans="2:15">
      <c r="B34" s="6" t="s">
        <v>482</v>
      </c>
      <c r="C34" s="17">
        <v>445015</v>
      </c>
      <c r="D34" s="18" t="s">
        <v>122</v>
      </c>
      <c r="E34" s="6"/>
      <c r="F34" s="18">
        <v>520039413</v>
      </c>
      <c r="G34" s="6" t="s">
        <v>483</v>
      </c>
      <c r="H34" s="6" t="s">
        <v>92</v>
      </c>
      <c r="I34" s="7">
        <v>38062</v>
      </c>
      <c r="J34" s="7">
        <v>7269</v>
      </c>
      <c r="K34" s="7">
        <v>0</v>
      </c>
      <c r="L34" s="7">
        <v>2766.73</v>
      </c>
      <c r="M34" s="8">
        <v>5.9999999999999995E-4</v>
      </c>
      <c r="N34" s="8">
        <f t="shared" si="0"/>
        <v>9.161838764115228E-3</v>
      </c>
      <c r="O34" s="8">
        <f>L34/'סכום נכסי הקרן'!$C$42</f>
        <v>1.526867498074897E-3</v>
      </c>
    </row>
    <row r="35" spans="2:15">
      <c r="B35" s="6" t="s">
        <v>484</v>
      </c>
      <c r="C35" s="17">
        <v>1081124</v>
      </c>
      <c r="D35" s="18" t="s">
        <v>122</v>
      </c>
      <c r="E35" s="6"/>
      <c r="F35" s="18">
        <v>520043027</v>
      </c>
      <c r="G35" s="6" t="s">
        <v>485</v>
      </c>
      <c r="H35" s="6" t="s">
        <v>92</v>
      </c>
      <c r="I35" s="7">
        <v>8062</v>
      </c>
      <c r="J35" s="7">
        <v>42310</v>
      </c>
      <c r="K35" s="7">
        <v>11.79</v>
      </c>
      <c r="L35" s="7">
        <v>3422.83</v>
      </c>
      <c r="M35" s="8">
        <v>2.0000000000000001E-4</v>
      </c>
      <c r="N35" s="8">
        <f t="shared" si="0"/>
        <v>1.1334469419486732E-2</v>
      </c>
      <c r="O35" s="8">
        <f>L35/'סכום נכסי הקרן'!$C$42</f>
        <v>1.8889475584663844E-3</v>
      </c>
    </row>
    <row r="36" spans="2:15">
      <c r="B36" s="6" t="s">
        <v>486</v>
      </c>
      <c r="C36" s="17">
        <v>1134402</v>
      </c>
      <c r="D36" s="18" t="s">
        <v>122</v>
      </c>
      <c r="E36" s="6"/>
      <c r="F36" s="18">
        <v>880326081</v>
      </c>
      <c r="G36" s="6" t="s">
        <v>367</v>
      </c>
      <c r="H36" s="6" t="s">
        <v>92</v>
      </c>
      <c r="I36" s="7">
        <v>10517.47</v>
      </c>
      <c r="J36" s="7">
        <v>29350</v>
      </c>
      <c r="K36" s="7">
        <v>0</v>
      </c>
      <c r="L36" s="7">
        <v>3086.88</v>
      </c>
      <c r="M36" s="8">
        <v>2.0000000000000001E-4</v>
      </c>
      <c r="N36" s="8">
        <f t="shared" si="0"/>
        <v>1.0221993777554013E-2</v>
      </c>
      <c r="O36" s="8">
        <f>L36/'סכום נכסי הקרן'!$C$42</f>
        <v>1.7035477775053723E-3</v>
      </c>
    </row>
    <row r="37" spans="2:15">
      <c r="B37" s="6" t="s">
        <v>487</v>
      </c>
      <c r="C37" s="17">
        <v>1123355</v>
      </c>
      <c r="D37" s="18" t="s">
        <v>122</v>
      </c>
      <c r="E37" s="6"/>
      <c r="F37" s="18">
        <v>513901371</v>
      </c>
      <c r="G37" s="6" t="s">
        <v>367</v>
      </c>
      <c r="H37" s="6" t="s">
        <v>92</v>
      </c>
      <c r="I37" s="7">
        <v>409812.54</v>
      </c>
      <c r="J37" s="7">
        <v>1466</v>
      </c>
      <c r="K37" s="7">
        <v>0</v>
      </c>
      <c r="L37" s="7">
        <v>6007.85</v>
      </c>
      <c r="M37" s="8">
        <v>8.9999999999999998E-4</v>
      </c>
      <c r="N37" s="8">
        <f t="shared" si="0"/>
        <v>1.9894587841599892E-2</v>
      </c>
      <c r="O37" s="8">
        <f>L37/'סכום נכסי הקרן'!$C$42</f>
        <v>3.3155352702682484E-3</v>
      </c>
    </row>
    <row r="38" spans="2:15">
      <c r="B38" s="6" t="s">
        <v>488</v>
      </c>
      <c r="C38" s="17">
        <v>629014</v>
      </c>
      <c r="D38" s="18" t="s">
        <v>122</v>
      </c>
      <c r="E38" s="6"/>
      <c r="F38" s="18">
        <v>520013954</v>
      </c>
      <c r="G38" s="6" t="s">
        <v>489</v>
      </c>
      <c r="H38" s="6" t="s">
        <v>92</v>
      </c>
      <c r="I38" s="7">
        <v>93598</v>
      </c>
      <c r="J38" s="7">
        <v>3055</v>
      </c>
      <c r="K38" s="7">
        <v>0</v>
      </c>
      <c r="L38" s="7">
        <v>2859.42</v>
      </c>
      <c r="M38" s="8">
        <v>1E-4</v>
      </c>
      <c r="N38" s="8">
        <f t="shared" si="0"/>
        <v>9.4687754131723596E-3</v>
      </c>
      <c r="O38" s="8">
        <f>L38/'סכום נכסי הקרן'!$C$42</f>
        <v>1.5780200674967641E-3</v>
      </c>
    </row>
    <row r="39" spans="2:15">
      <c r="B39" s="6" t="s">
        <v>490</v>
      </c>
      <c r="C39" s="17">
        <v>1130699</v>
      </c>
      <c r="D39" s="18" t="s">
        <v>122</v>
      </c>
      <c r="E39" s="6"/>
      <c r="F39" s="18">
        <v>529592</v>
      </c>
      <c r="G39" s="6" t="s">
        <v>489</v>
      </c>
      <c r="H39" s="6" t="s">
        <v>92</v>
      </c>
      <c r="I39" s="7">
        <v>9794</v>
      </c>
      <c r="J39" s="7">
        <v>14360</v>
      </c>
      <c r="K39" s="7">
        <v>0</v>
      </c>
      <c r="L39" s="7">
        <v>1406.42</v>
      </c>
      <c r="M39" s="8">
        <v>1E-4</v>
      </c>
      <c r="N39" s="8">
        <f t="shared" si="0"/>
        <v>4.6572644510403756E-3</v>
      </c>
      <c r="O39" s="8">
        <f>L39/'סכום נכסי הקרן'!$C$42</f>
        <v>7.7615704699862177E-4</v>
      </c>
    </row>
    <row r="40" spans="2:15">
      <c r="B40" s="6" t="s">
        <v>491</v>
      </c>
      <c r="C40" s="17">
        <v>1095835</v>
      </c>
      <c r="D40" s="18" t="s">
        <v>122</v>
      </c>
      <c r="E40" s="6"/>
      <c r="F40" s="18">
        <v>511659401</v>
      </c>
      <c r="G40" s="6" t="s">
        <v>196</v>
      </c>
      <c r="H40" s="6" t="s">
        <v>92</v>
      </c>
      <c r="I40" s="7">
        <v>46256.84</v>
      </c>
      <c r="J40" s="7">
        <v>4870</v>
      </c>
      <c r="K40" s="7">
        <v>0</v>
      </c>
      <c r="L40" s="7">
        <v>2252.71</v>
      </c>
      <c r="M40" s="8">
        <v>4.0000000000000002E-4</v>
      </c>
      <c r="N40" s="8">
        <f t="shared" si="0"/>
        <v>7.4596963933271461E-3</v>
      </c>
      <c r="O40" s="8">
        <f>L40/'סכום נכסי הקרן'!$C$42</f>
        <v>1.2431967273959879E-3</v>
      </c>
    </row>
    <row r="41" spans="2:15">
      <c r="B41" s="6" t="s">
        <v>492</v>
      </c>
      <c r="C41" s="17">
        <v>390013</v>
      </c>
      <c r="D41" s="18" t="s">
        <v>122</v>
      </c>
      <c r="E41" s="6"/>
      <c r="F41" s="18">
        <v>520038506</v>
      </c>
      <c r="G41" s="6" t="s">
        <v>196</v>
      </c>
      <c r="H41" s="6" t="s">
        <v>92</v>
      </c>
      <c r="I41" s="7">
        <v>44240</v>
      </c>
      <c r="J41" s="7">
        <v>4490</v>
      </c>
      <c r="K41" s="7">
        <v>0</v>
      </c>
      <c r="L41" s="7">
        <v>1986.38</v>
      </c>
      <c r="M41" s="8">
        <v>2.9999999999999997E-4</v>
      </c>
      <c r="N41" s="8">
        <f t="shared" si="0"/>
        <v>6.5777626599860511E-3</v>
      </c>
      <c r="O41" s="8">
        <f>L41/'סכום נכסי הקרן'!$C$42</f>
        <v>1.0962179398878872E-3</v>
      </c>
    </row>
    <row r="42" spans="2:15">
      <c r="B42" s="6" t="s">
        <v>493</v>
      </c>
      <c r="C42" s="17">
        <v>1097278</v>
      </c>
      <c r="D42" s="18" t="s">
        <v>122</v>
      </c>
      <c r="E42" s="6"/>
      <c r="F42" s="18">
        <v>520026683</v>
      </c>
      <c r="G42" s="6" t="s">
        <v>196</v>
      </c>
      <c r="H42" s="6" t="s">
        <v>92</v>
      </c>
      <c r="I42" s="7">
        <v>80601</v>
      </c>
      <c r="J42" s="7">
        <v>1799</v>
      </c>
      <c r="K42" s="7">
        <v>0</v>
      </c>
      <c r="L42" s="7">
        <v>1450.01</v>
      </c>
      <c r="M42" s="8">
        <v>2.0000000000000001E-4</v>
      </c>
      <c r="N42" s="8">
        <f t="shared" si="0"/>
        <v>4.8016097799043348E-3</v>
      </c>
      <c r="O42" s="8">
        <f>L42/'סכום נכסי הקרן'!$C$42</f>
        <v>8.0021293761356601E-4</v>
      </c>
    </row>
    <row r="43" spans="2:15">
      <c r="B43" s="6" t="s">
        <v>494</v>
      </c>
      <c r="C43" s="17">
        <v>226019</v>
      </c>
      <c r="D43" s="18" t="s">
        <v>122</v>
      </c>
      <c r="E43" s="6"/>
      <c r="F43" s="18">
        <v>520024126</v>
      </c>
      <c r="G43" s="6" t="s">
        <v>196</v>
      </c>
      <c r="H43" s="6" t="s">
        <v>92</v>
      </c>
      <c r="I43" s="7">
        <v>443719.26</v>
      </c>
      <c r="J43" s="7">
        <v>828</v>
      </c>
      <c r="K43" s="7">
        <v>0</v>
      </c>
      <c r="L43" s="7">
        <v>3674</v>
      </c>
      <c r="M43" s="8">
        <v>5.0000000000000001E-4</v>
      </c>
      <c r="N43" s="8">
        <f t="shared" si="0"/>
        <v>1.2166201840931116E-2</v>
      </c>
      <c r="O43" s="8">
        <f>L43/'סכום נכסי הקרן'!$C$42</f>
        <v>2.027560039442653E-3</v>
      </c>
    </row>
    <row r="44" spans="2:15">
      <c r="B44" s="6" t="s">
        <v>495</v>
      </c>
      <c r="C44" s="17">
        <v>323014</v>
      </c>
      <c r="D44" s="18" t="s">
        <v>122</v>
      </c>
      <c r="E44" s="6"/>
      <c r="F44" s="18">
        <v>520037789</v>
      </c>
      <c r="G44" s="6" t="s">
        <v>196</v>
      </c>
      <c r="H44" s="6" t="s">
        <v>92</v>
      </c>
      <c r="I44" s="7">
        <v>15239</v>
      </c>
      <c r="J44" s="7">
        <v>17450</v>
      </c>
      <c r="K44" s="7">
        <v>0</v>
      </c>
      <c r="L44" s="7">
        <v>2659.21</v>
      </c>
      <c r="M44" s="8">
        <v>2.9999999999999997E-4</v>
      </c>
      <c r="N44" s="8">
        <f t="shared" si="0"/>
        <v>8.8057935757818277E-3</v>
      </c>
      <c r="O44" s="8">
        <f>L44/'סכום נכסי הקרן'!$C$42</f>
        <v>1.4675307382924056E-3</v>
      </c>
    </row>
    <row r="45" spans="2:15">
      <c r="B45" s="6" t="s">
        <v>496</v>
      </c>
      <c r="C45" s="17">
        <v>1119478</v>
      </c>
      <c r="D45" s="18" t="s">
        <v>122</v>
      </c>
      <c r="E45" s="6"/>
      <c r="F45" s="18">
        <v>510960719</v>
      </c>
      <c r="G45" s="6" t="s">
        <v>196</v>
      </c>
      <c r="H45" s="6" t="s">
        <v>92</v>
      </c>
      <c r="I45" s="7">
        <v>15694</v>
      </c>
      <c r="J45" s="7">
        <v>20410</v>
      </c>
      <c r="K45" s="7">
        <v>0</v>
      </c>
      <c r="L45" s="7">
        <v>3203.15</v>
      </c>
      <c r="M45" s="8">
        <v>1E-4</v>
      </c>
      <c r="N45" s="8">
        <f t="shared" si="0"/>
        <v>1.0607013997490066E-2</v>
      </c>
      <c r="O45" s="8">
        <f>L45/'סכום נכסי הקרן'!$C$42</f>
        <v>1.7677133751607878E-3</v>
      </c>
    </row>
    <row r="46" spans="2:15">
      <c r="B46" s="13" t="s">
        <v>497</v>
      </c>
      <c r="C46" s="14"/>
      <c r="D46" s="20"/>
      <c r="E46" s="13"/>
      <c r="F46" s="13"/>
      <c r="G46" s="13"/>
      <c r="H46" s="13"/>
      <c r="I46" s="15">
        <v>4393746.33</v>
      </c>
      <c r="L46" s="15">
        <v>52188.2</v>
      </c>
      <c r="N46" s="16">
        <f t="shared" si="0"/>
        <v>0.17281768506120881</v>
      </c>
      <c r="O46" s="16">
        <f>L46/'סכום נכסי הקרן'!$C$42</f>
        <v>2.8800955049112974E-2</v>
      </c>
    </row>
    <row r="47" spans="2:15">
      <c r="B47" s="6" t="s">
        <v>498</v>
      </c>
      <c r="C47" s="17">
        <v>763011</v>
      </c>
      <c r="D47" s="18" t="s">
        <v>122</v>
      </c>
      <c r="E47" s="6"/>
      <c r="F47" s="18">
        <v>520029026</v>
      </c>
      <c r="G47" s="6" t="s">
        <v>170</v>
      </c>
      <c r="H47" s="6" t="s">
        <v>92</v>
      </c>
      <c r="I47" s="7">
        <v>10715</v>
      </c>
      <c r="J47" s="7">
        <v>9740</v>
      </c>
      <c r="K47" s="7">
        <v>0</v>
      </c>
      <c r="L47" s="7">
        <v>1043.6400000000001</v>
      </c>
      <c r="M47" s="8">
        <v>2.9999999999999997E-4</v>
      </c>
      <c r="N47" s="8">
        <f t="shared" si="0"/>
        <v>3.4559430836334651E-3</v>
      </c>
      <c r="O47" s="8">
        <f>L47/'סכום נכסי הקרן'!$C$42</f>
        <v>5.7595066945126036E-4</v>
      </c>
    </row>
    <row r="48" spans="2:15">
      <c r="B48" s="6" t="s">
        <v>499</v>
      </c>
      <c r="C48" s="17">
        <v>1129501</v>
      </c>
      <c r="D48" s="18" t="s">
        <v>122</v>
      </c>
      <c r="E48" s="6"/>
      <c r="F48" s="18">
        <v>513910703</v>
      </c>
      <c r="G48" s="6" t="s">
        <v>245</v>
      </c>
      <c r="H48" s="6" t="s">
        <v>92</v>
      </c>
      <c r="I48" s="7">
        <v>2545</v>
      </c>
      <c r="J48" s="7">
        <v>9735</v>
      </c>
      <c r="K48" s="7">
        <v>0</v>
      </c>
      <c r="L48" s="7">
        <v>247.76</v>
      </c>
      <c r="M48" s="8">
        <v>2.0000000000000001E-4</v>
      </c>
      <c r="N48" s="8">
        <f t="shared" si="0"/>
        <v>8.2044043769980758E-4</v>
      </c>
      <c r="O48" s="8">
        <f>L48/'סכום נכסי הקרן'!$C$42</f>
        <v>1.3673061387379197E-4</v>
      </c>
    </row>
    <row r="49" spans="2:15">
      <c r="B49" s="6" t="s">
        <v>500</v>
      </c>
      <c r="C49" s="17">
        <v>224014</v>
      </c>
      <c r="D49" s="18" t="s">
        <v>122</v>
      </c>
      <c r="E49" s="6"/>
      <c r="F49" s="18">
        <v>520036120</v>
      </c>
      <c r="G49" s="6" t="s">
        <v>245</v>
      </c>
      <c r="H49" s="6" t="s">
        <v>92</v>
      </c>
      <c r="I49" s="7">
        <v>7553</v>
      </c>
      <c r="J49" s="7">
        <v>5018</v>
      </c>
      <c r="K49" s="7">
        <v>0</v>
      </c>
      <c r="L49" s="7">
        <v>379.01</v>
      </c>
      <c r="M49" s="8">
        <v>1E-4</v>
      </c>
      <c r="N49" s="8">
        <f t="shared" si="0"/>
        <v>1.2550659117396032E-3</v>
      </c>
      <c r="O49" s="8">
        <f>L49/'סכום נכסי הקרן'!$C$42</f>
        <v>2.0916318196765378E-4</v>
      </c>
    </row>
    <row r="50" spans="2:15">
      <c r="B50" s="6" t="s">
        <v>501</v>
      </c>
      <c r="C50" s="17">
        <v>566018</v>
      </c>
      <c r="D50" s="18" t="s">
        <v>122</v>
      </c>
      <c r="E50" s="6"/>
      <c r="F50" s="18">
        <v>520007469</v>
      </c>
      <c r="G50" s="6" t="s">
        <v>245</v>
      </c>
      <c r="H50" s="6" t="s">
        <v>92</v>
      </c>
      <c r="I50" s="7">
        <v>276</v>
      </c>
      <c r="J50" s="7">
        <v>6015</v>
      </c>
      <c r="K50" s="7">
        <v>0</v>
      </c>
      <c r="L50" s="7">
        <v>16.600000000000001</v>
      </c>
      <c r="M50" s="8">
        <v>0</v>
      </c>
      <c r="N50" s="8">
        <f t="shared" si="0"/>
        <v>5.496977424046177E-5</v>
      </c>
      <c r="O50" s="8">
        <f>L50/'סכום נכסי הקרן'!$C$42</f>
        <v>9.1609952789189021E-6</v>
      </c>
    </row>
    <row r="51" spans="2:15">
      <c r="B51" s="6" t="s">
        <v>502</v>
      </c>
      <c r="C51" s="17">
        <v>5010129</v>
      </c>
      <c r="D51" s="18" t="s">
        <v>122</v>
      </c>
      <c r="E51" s="6"/>
      <c r="F51" s="18">
        <v>520039967</v>
      </c>
      <c r="G51" s="6" t="s">
        <v>223</v>
      </c>
      <c r="H51" s="6" t="s">
        <v>92</v>
      </c>
      <c r="I51" s="7">
        <v>99</v>
      </c>
      <c r="J51" s="7">
        <v>11140</v>
      </c>
      <c r="K51" s="7">
        <v>0</v>
      </c>
      <c r="L51" s="7">
        <v>11.03</v>
      </c>
      <c r="M51" s="8">
        <v>0</v>
      </c>
      <c r="N51" s="8">
        <f t="shared" si="0"/>
        <v>3.6525096980258629E-5</v>
      </c>
      <c r="O51" s="8">
        <f>L51/'סכום נכסי הקרן'!$C$42</f>
        <v>6.0870950558117753E-6</v>
      </c>
    </row>
    <row r="52" spans="2:15">
      <c r="B52" s="6" t="s">
        <v>503</v>
      </c>
      <c r="C52" s="17">
        <v>1123777</v>
      </c>
      <c r="D52" s="18" t="s">
        <v>122</v>
      </c>
      <c r="E52" s="6"/>
      <c r="F52" s="18">
        <v>514068980</v>
      </c>
      <c r="G52" s="6" t="s">
        <v>223</v>
      </c>
      <c r="H52" s="6" t="s">
        <v>92</v>
      </c>
      <c r="I52" s="7">
        <v>3598</v>
      </c>
      <c r="J52" s="7">
        <v>7334</v>
      </c>
      <c r="K52" s="7">
        <v>0</v>
      </c>
      <c r="L52" s="7">
        <v>263.88</v>
      </c>
      <c r="M52" s="8">
        <v>2.0000000000000001E-4</v>
      </c>
      <c r="N52" s="8">
        <f t="shared" si="0"/>
        <v>8.7382072449235237E-4</v>
      </c>
      <c r="O52" s="8">
        <f>L52/'סכום נכסי הקרן'!$C$42</f>
        <v>1.4562671290368191E-4</v>
      </c>
    </row>
    <row r="53" spans="2:15">
      <c r="B53" s="6" t="s">
        <v>504</v>
      </c>
      <c r="C53" s="17">
        <v>1161264</v>
      </c>
      <c r="D53" s="18" t="s">
        <v>122</v>
      </c>
      <c r="E53" s="6"/>
      <c r="F53" s="18">
        <v>511344186</v>
      </c>
      <c r="G53" s="6" t="s">
        <v>223</v>
      </c>
      <c r="H53" s="6" t="s">
        <v>92</v>
      </c>
      <c r="I53" s="7">
        <v>1221</v>
      </c>
      <c r="J53" s="7">
        <v>15310</v>
      </c>
      <c r="K53" s="7">
        <v>0</v>
      </c>
      <c r="L53" s="7">
        <v>186.94</v>
      </c>
      <c r="M53" s="8">
        <v>1E-4</v>
      </c>
      <c r="N53" s="8">
        <f t="shared" si="0"/>
        <v>6.1903913231999529E-4</v>
      </c>
      <c r="O53" s="8">
        <f>L53/'סכום נכסי הקרן'!$C$42</f>
        <v>1.0316605165307828E-4</v>
      </c>
    </row>
    <row r="54" spans="2:15">
      <c r="B54" s="6" t="s">
        <v>505</v>
      </c>
      <c r="C54" s="17">
        <v>1105097</v>
      </c>
      <c r="D54" s="18" t="s">
        <v>122</v>
      </c>
      <c r="E54" s="6"/>
      <c r="F54" s="18">
        <v>511725459</v>
      </c>
      <c r="G54" s="6" t="s">
        <v>223</v>
      </c>
      <c r="H54" s="6" t="s">
        <v>92</v>
      </c>
      <c r="I54" s="7">
        <v>6040</v>
      </c>
      <c r="J54" s="7">
        <v>6384</v>
      </c>
      <c r="K54" s="7">
        <v>0</v>
      </c>
      <c r="L54" s="7">
        <v>385.59</v>
      </c>
      <c r="M54" s="8">
        <v>2.9999999999999997E-4</v>
      </c>
      <c r="N54" s="8">
        <f t="shared" si="0"/>
        <v>1.2768551355047983E-3</v>
      </c>
      <c r="O54" s="8">
        <f>L54/'סכום נכסי הקרן'!$C$42</f>
        <v>2.127944680480927E-4</v>
      </c>
    </row>
    <row r="55" spans="2:15">
      <c r="B55" s="6" t="s">
        <v>506</v>
      </c>
      <c r="C55" s="17">
        <v>1157833</v>
      </c>
      <c r="D55" s="18" t="s">
        <v>122</v>
      </c>
      <c r="E55" s="6"/>
      <c r="F55" s="18">
        <v>513226050</v>
      </c>
      <c r="G55" s="6" t="s">
        <v>223</v>
      </c>
      <c r="H55" s="6" t="s">
        <v>92</v>
      </c>
      <c r="I55" s="7">
        <v>4000</v>
      </c>
      <c r="J55" s="7">
        <v>1236</v>
      </c>
      <c r="K55" s="7">
        <v>0</v>
      </c>
      <c r="L55" s="7">
        <v>49.44</v>
      </c>
      <c r="M55" s="8">
        <v>0</v>
      </c>
      <c r="N55" s="8">
        <f t="shared" si="0"/>
        <v>1.6371720713544757E-4</v>
      </c>
      <c r="O55" s="8">
        <f>L55/'סכום נכסי הקרן'!$C$42</f>
        <v>2.7284313649984967E-5</v>
      </c>
    </row>
    <row r="56" spans="2:15">
      <c r="B56" s="6" t="s">
        <v>507</v>
      </c>
      <c r="C56" s="17">
        <v>1104249</v>
      </c>
      <c r="D56" s="18" t="s">
        <v>122</v>
      </c>
      <c r="E56" s="6"/>
      <c r="F56" s="18">
        <v>513770669</v>
      </c>
      <c r="G56" s="6" t="s">
        <v>223</v>
      </c>
      <c r="H56" s="6" t="s">
        <v>92</v>
      </c>
      <c r="I56" s="7">
        <v>2288</v>
      </c>
      <c r="J56" s="7">
        <v>22500</v>
      </c>
      <c r="K56" s="7">
        <v>0</v>
      </c>
      <c r="L56" s="7">
        <v>514.79999999999995</v>
      </c>
      <c r="M56" s="8">
        <v>2.0000000000000001E-4</v>
      </c>
      <c r="N56" s="8">
        <f t="shared" si="0"/>
        <v>1.7047252878909466E-3</v>
      </c>
      <c r="O56" s="8">
        <f>L56/'סכום נכסי הקרן'!$C$42</f>
        <v>2.8410122708358131E-4</v>
      </c>
    </row>
    <row r="57" spans="2:15">
      <c r="B57" s="6" t="s">
        <v>508</v>
      </c>
      <c r="C57" s="17">
        <v>258012</v>
      </c>
      <c r="D57" s="18" t="s">
        <v>122</v>
      </c>
      <c r="E57" s="6"/>
      <c r="F57" s="18">
        <v>520036732</v>
      </c>
      <c r="G57" s="6" t="s">
        <v>223</v>
      </c>
      <c r="H57" s="6" t="s">
        <v>92</v>
      </c>
      <c r="I57" s="7">
        <v>1481</v>
      </c>
      <c r="J57" s="7">
        <v>23710</v>
      </c>
      <c r="K57" s="7">
        <v>0</v>
      </c>
      <c r="L57" s="7">
        <v>351.15</v>
      </c>
      <c r="M57" s="8">
        <v>2.0000000000000001E-4</v>
      </c>
      <c r="N57" s="8">
        <f t="shared" si="0"/>
        <v>1.1628094111167558E-3</v>
      </c>
      <c r="O57" s="8">
        <f>L57/'סכום נכסי הקרן'!$C$42</f>
        <v>1.9378816218026335E-4</v>
      </c>
    </row>
    <row r="58" spans="2:15">
      <c r="B58" s="6" t="s">
        <v>509</v>
      </c>
      <c r="C58" s="17">
        <v>314013</v>
      </c>
      <c r="D58" s="18" t="s">
        <v>122</v>
      </c>
      <c r="E58" s="6"/>
      <c r="F58" s="18">
        <v>520037565</v>
      </c>
      <c r="G58" s="6" t="s">
        <v>358</v>
      </c>
      <c r="H58" s="6" t="s">
        <v>92</v>
      </c>
      <c r="I58" s="7">
        <v>2154</v>
      </c>
      <c r="J58" s="7">
        <v>52940</v>
      </c>
      <c r="K58" s="7">
        <v>0</v>
      </c>
      <c r="L58" s="7">
        <v>1140.33</v>
      </c>
      <c r="M58" s="8">
        <v>4.0000000000000002E-4</v>
      </c>
      <c r="N58" s="8">
        <f t="shared" si="0"/>
        <v>3.7761254614232386E-3</v>
      </c>
      <c r="O58" s="8">
        <f>L58/'סכום נכסי הקרן'!$C$42</f>
        <v>6.2931070761503558E-4</v>
      </c>
    </row>
    <row r="59" spans="2:15">
      <c r="B59" s="6" t="s">
        <v>510</v>
      </c>
      <c r="C59" s="17">
        <v>1143429</v>
      </c>
      <c r="D59" s="18" t="s">
        <v>122</v>
      </c>
      <c r="E59" s="6"/>
      <c r="F59" s="18">
        <v>512607888</v>
      </c>
      <c r="G59" s="6" t="s">
        <v>399</v>
      </c>
      <c r="H59" s="6" t="s">
        <v>92</v>
      </c>
      <c r="I59" s="7">
        <v>3180</v>
      </c>
      <c r="J59" s="7">
        <v>34570</v>
      </c>
      <c r="K59" s="7">
        <v>0</v>
      </c>
      <c r="L59" s="7">
        <v>1099.33</v>
      </c>
      <c r="M59" s="8">
        <v>2.0000000000000001E-4</v>
      </c>
      <c r="N59" s="8">
        <f t="shared" si="0"/>
        <v>3.6403567419136642E-3</v>
      </c>
      <c r="O59" s="8">
        <f>L59/'סכום נכסי הקרן'!$C$42</f>
        <v>6.0668415301047681E-4</v>
      </c>
    </row>
    <row r="60" spans="2:15">
      <c r="B60" s="6" t="s">
        <v>511</v>
      </c>
      <c r="C60" s="17">
        <v>715011</v>
      </c>
      <c r="D60" s="18" t="s">
        <v>122</v>
      </c>
      <c r="E60" s="6"/>
      <c r="F60" s="18">
        <v>520025990</v>
      </c>
      <c r="G60" s="6" t="s">
        <v>273</v>
      </c>
      <c r="H60" s="6" t="s">
        <v>92</v>
      </c>
      <c r="I60" s="7">
        <v>26151</v>
      </c>
      <c r="J60" s="7">
        <v>1105</v>
      </c>
      <c r="K60" s="7">
        <v>0</v>
      </c>
      <c r="L60" s="7">
        <v>288.97000000000003</v>
      </c>
      <c r="M60" s="8">
        <v>1E-4</v>
      </c>
      <c r="N60" s="8">
        <f t="shared" si="0"/>
        <v>9.569045579678456E-4</v>
      </c>
      <c r="O60" s="8">
        <f>L60/'סכום נכסי הקרן'!$C$42</f>
        <v>1.5947306058730092E-4</v>
      </c>
    </row>
    <row r="61" spans="2:15">
      <c r="B61" s="6" t="s">
        <v>512</v>
      </c>
      <c r="C61" s="17">
        <v>1097948</v>
      </c>
      <c r="D61" s="18" t="s">
        <v>122</v>
      </c>
      <c r="E61" s="6"/>
      <c r="F61" s="18">
        <v>520034760</v>
      </c>
      <c r="G61" s="6" t="s">
        <v>273</v>
      </c>
      <c r="H61" s="6" t="s">
        <v>92</v>
      </c>
      <c r="I61" s="7">
        <v>300</v>
      </c>
      <c r="J61" s="7">
        <v>13070</v>
      </c>
      <c r="K61" s="7">
        <v>0</v>
      </c>
      <c r="L61" s="7">
        <v>39.21</v>
      </c>
      <c r="M61" s="8">
        <v>0</v>
      </c>
      <c r="N61" s="8">
        <f t="shared" si="0"/>
        <v>1.2984125590171722E-4</v>
      </c>
      <c r="O61" s="8">
        <f>L61/'סכום נכסי הקרן'!$C$42</f>
        <v>2.1638712342554828E-5</v>
      </c>
    </row>
    <row r="62" spans="2:15">
      <c r="B62" s="6" t="s">
        <v>513</v>
      </c>
      <c r="C62" s="17">
        <v>1132315</v>
      </c>
      <c r="D62" s="18" t="s">
        <v>122</v>
      </c>
      <c r="E62" s="6"/>
      <c r="F62" s="18">
        <v>510381601</v>
      </c>
      <c r="G62" s="6" t="s">
        <v>273</v>
      </c>
      <c r="H62" s="6" t="s">
        <v>92</v>
      </c>
      <c r="I62" s="7">
        <v>6659</v>
      </c>
      <c r="J62" s="7">
        <v>6343</v>
      </c>
      <c r="K62" s="7">
        <v>0</v>
      </c>
      <c r="L62" s="7">
        <v>422.38</v>
      </c>
      <c r="M62" s="8">
        <v>1E-4</v>
      </c>
      <c r="N62" s="8">
        <f t="shared" si="0"/>
        <v>1.3986827255232674E-3</v>
      </c>
      <c r="O62" s="8">
        <f>L62/'סכום נכסי הקרן'!$C$42</f>
        <v>2.3309766180179309E-4</v>
      </c>
    </row>
    <row r="63" spans="2:15">
      <c r="B63" s="6" t="s">
        <v>514</v>
      </c>
      <c r="C63" s="17">
        <v>1090315</v>
      </c>
      <c r="D63" s="18" t="s">
        <v>122</v>
      </c>
      <c r="E63" s="6"/>
      <c r="F63" s="18">
        <v>511399388</v>
      </c>
      <c r="G63" s="6" t="s">
        <v>273</v>
      </c>
      <c r="H63" s="6" t="s">
        <v>92</v>
      </c>
      <c r="I63" s="7">
        <v>4175</v>
      </c>
      <c r="J63" s="7">
        <v>14960</v>
      </c>
      <c r="K63" s="7">
        <v>0</v>
      </c>
      <c r="L63" s="7">
        <v>624.58000000000004</v>
      </c>
      <c r="M63" s="8">
        <v>2.0000000000000001E-4</v>
      </c>
      <c r="N63" s="8">
        <f t="shared" si="0"/>
        <v>2.0682543129582898E-3</v>
      </c>
      <c r="O63" s="8">
        <f>L63/'סכום נכסי הקרן'!$C$42</f>
        <v>3.4468520670525107E-4</v>
      </c>
    </row>
    <row r="64" spans="2:15">
      <c r="B64" s="6" t="s">
        <v>515</v>
      </c>
      <c r="C64" s="17">
        <v>434019</v>
      </c>
      <c r="D64" s="18" t="s">
        <v>122</v>
      </c>
      <c r="E64" s="6"/>
      <c r="F64" s="18">
        <v>520039298</v>
      </c>
      <c r="G64" s="6" t="s">
        <v>273</v>
      </c>
      <c r="H64" s="6" t="s">
        <v>92</v>
      </c>
      <c r="I64" s="7">
        <v>101265</v>
      </c>
      <c r="J64" s="7">
        <v>955</v>
      </c>
      <c r="K64" s="7">
        <v>0</v>
      </c>
      <c r="L64" s="7">
        <v>967.08</v>
      </c>
      <c r="M64" s="8">
        <v>4.0000000000000002E-4</v>
      </c>
      <c r="N64" s="8">
        <f t="shared" si="0"/>
        <v>3.2024198356907087E-3</v>
      </c>
      <c r="O64" s="8">
        <f>L64/'סכום נכסי הקרן'!$C$42</f>
        <v>5.3369971773113798E-4</v>
      </c>
    </row>
    <row r="65" spans="2:15">
      <c r="B65" s="6" t="s">
        <v>516</v>
      </c>
      <c r="C65" s="17">
        <v>1087022</v>
      </c>
      <c r="D65" s="18" t="s">
        <v>122</v>
      </c>
      <c r="E65" s="6"/>
      <c r="F65" s="18">
        <v>512157603</v>
      </c>
      <c r="G65" s="6" t="s">
        <v>346</v>
      </c>
      <c r="H65" s="6" t="s">
        <v>92</v>
      </c>
      <c r="I65" s="7">
        <v>3712</v>
      </c>
      <c r="J65" s="7">
        <v>32240</v>
      </c>
      <c r="K65" s="7">
        <v>0</v>
      </c>
      <c r="L65" s="7">
        <v>1196.75</v>
      </c>
      <c r="M65" s="8">
        <v>2.9999999999999997E-4</v>
      </c>
      <c r="N65" s="8">
        <f t="shared" si="0"/>
        <v>3.9629564651971457E-3</v>
      </c>
      <c r="O65" s="8">
        <f>L65/'סכום נכסי הקרן'!$C$42</f>
        <v>6.6044705421965024E-4</v>
      </c>
    </row>
    <row r="66" spans="2:15">
      <c r="B66" s="6" t="s">
        <v>517</v>
      </c>
      <c r="C66" s="17">
        <v>1132356</v>
      </c>
      <c r="D66" s="18" t="s">
        <v>122</v>
      </c>
      <c r="E66" s="6"/>
      <c r="F66" s="18">
        <v>515001659</v>
      </c>
      <c r="G66" s="6" t="s">
        <v>360</v>
      </c>
      <c r="H66" s="6" t="s">
        <v>92</v>
      </c>
      <c r="I66" s="7">
        <v>118604</v>
      </c>
      <c r="J66" s="7">
        <v>1565</v>
      </c>
      <c r="K66" s="7">
        <v>0</v>
      </c>
      <c r="L66" s="7">
        <v>1856.15</v>
      </c>
      <c r="M66" s="8">
        <v>1.1000000000000001E-3</v>
      </c>
      <c r="N66" s="8">
        <f t="shared" si="0"/>
        <v>6.1465148467730792E-3</v>
      </c>
      <c r="O66" s="8">
        <f>L66/'סכום נכסי הקרן'!$C$42</f>
        <v>1.0243482763232119E-3</v>
      </c>
    </row>
    <row r="67" spans="2:15">
      <c r="B67" s="6" t="s">
        <v>518</v>
      </c>
      <c r="C67" s="17">
        <v>1080324</v>
      </c>
      <c r="D67" s="18" t="s">
        <v>122</v>
      </c>
      <c r="E67" s="6"/>
      <c r="F67" s="18">
        <v>520041575</v>
      </c>
      <c r="G67" s="6" t="s">
        <v>360</v>
      </c>
      <c r="H67" s="6" t="s">
        <v>92</v>
      </c>
      <c r="I67" s="7">
        <v>9041</v>
      </c>
      <c r="J67" s="7">
        <v>6061</v>
      </c>
      <c r="K67" s="7">
        <v>0</v>
      </c>
      <c r="L67" s="7">
        <v>547.98</v>
      </c>
      <c r="M67" s="8">
        <v>5.9999999999999995E-4</v>
      </c>
      <c r="N67" s="8">
        <f t="shared" si="0"/>
        <v>1.8145986077282071E-3</v>
      </c>
      <c r="O67" s="8">
        <f>L67/'סכום נכסי הקרן'!$C$42</f>
        <v>3.024121802977096E-4</v>
      </c>
    </row>
    <row r="68" spans="2:15">
      <c r="B68" s="6" t="s">
        <v>519</v>
      </c>
      <c r="C68" s="17">
        <v>1100957</v>
      </c>
      <c r="D68" s="18" t="s">
        <v>122</v>
      </c>
      <c r="E68" s="6"/>
      <c r="F68" s="18">
        <v>510119068</v>
      </c>
      <c r="G68" s="6" t="s">
        <v>339</v>
      </c>
      <c r="H68" s="6" t="s">
        <v>92</v>
      </c>
      <c r="I68" s="7">
        <v>34219</v>
      </c>
      <c r="J68" s="7">
        <v>321.5</v>
      </c>
      <c r="K68" s="7">
        <v>0</v>
      </c>
      <c r="L68" s="7">
        <v>110.01</v>
      </c>
      <c r="M68" s="8">
        <v>1E-4</v>
      </c>
      <c r="N68" s="8">
        <f t="shared" si="0"/>
        <v>3.642906544694698E-4</v>
      </c>
      <c r="O68" s="8">
        <f>L68/'סכום נכסי הקרן'!$C$42</f>
        <v>6.0710909074329418E-5</v>
      </c>
    </row>
    <row r="69" spans="2:15">
      <c r="B69" s="6" t="s">
        <v>520</v>
      </c>
      <c r="C69" s="17">
        <v>694034</v>
      </c>
      <c r="D69" s="18" t="s">
        <v>122</v>
      </c>
      <c r="E69" s="6"/>
      <c r="F69" s="18">
        <v>520025370</v>
      </c>
      <c r="G69" s="6" t="s">
        <v>269</v>
      </c>
      <c r="H69" s="6" t="s">
        <v>92</v>
      </c>
      <c r="I69" s="7">
        <v>2271</v>
      </c>
      <c r="J69" s="7">
        <v>16270</v>
      </c>
      <c r="K69" s="7">
        <v>0</v>
      </c>
      <c r="L69" s="7">
        <v>369.49</v>
      </c>
      <c r="M69" s="8">
        <v>1E-4</v>
      </c>
      <c r="N69" s="8">
        <f t="shared" si="0"/>
        <v>1.2235410773559167E-3</v>
      </c>
      <c r="O69" s="8">
        <f>L69/'סכום נכסי הקרן'!$C$42</f>
        <v>2.0390940636191233E-4</v>
      </c>
    </row>
    <row r="70" spans="2:15">
      <c r="B70" s="6" t="s">
        <v>521</v>
      </c>
      <c r="C70" s="17">
        <v>755017</v>
      </c>
      <c r="D70" s="18" t="s">
        <v>122</v>
      </c>
      <c r="E70" s="6"/>
      <c r="F70" s="18">
        <v>520030859</v>
      </c>
      <c r="G70" s="6" t="s">
        <v>269</v>
      </c>
      <c r="H70" s="6" t="s">
        <v>92</v>
      </c>
      <c r="I70" s="7">
        <v>5065.3500000000004</v>
      </c>
      <c r="J70" s="7">
        <v>8387</v>
      </c>
      <c r="K70" s="7">
        <v>0</v>
      </c>
      <c r="L70" s="7">
        <v>424.83</v>
      </c>
      <c r="M70" s="8">
        <v>1E-4</v>
      </c>
      <c r="N70" s="8">
        <f t="shared" si="0"/>
        <v>1.4067957343720102E-3</v>
      </c>
      <c r="O70" s="8">
        <f>L70/'סכום נכסי הקרן'!$C$42</f>
        <v>2.3444973640621185E-4</v>
      </c>
    </row>
    <row r="71" spans="2:15">
      <c r="B71" s="6" t="s">
        <v>522</v>
      </c>
      <c r="C71" s="17">
        <v>576017</v>
      </c>
      <c r="D71" s="18" t="s">
        <v>122</v>
      </c>
      <c r="E71" s="6"/>
      <c r="F71" s="18">
        <v>520028010</v>
      </c>
      <c r="G71" s="6" t="s">
        <v>269</v>
      </c>
      <c r="H71" s="6" t="s">
        <v>92</v>
      </c>
      <c r="I71" s="7">
        <v>2737</v>
      </c>
      <c r="J71" s="7">
        <v>61280</v>
      </c>
      <c r="K71" s="7">
        <v>0</v>
      </c>
      <c r="L71" s="7">
        <v>1677.23</v>
      </c>
      <c r="M71" s="8">
        <v>4.0000000000000002E-4</v>
      </c>
      <c r="N71" s="8">
        <f t="shared" si="0"/>
        <v>5.5540334005620296E-3</v>
      </c>
      <c r="O71" s="8">
        <f>L71/'סכום נכסי הקרן'!$C$42</f>
        <v>9.2560819949765957E-4</v>
      </c>
    </row>
    <row r="72" spans="2:15">
      <c r="B72" s="6" t="s">
        <v>523</v>
      </c>
      <c r="C72" s="17">
        <v>1168533</v>
      </c>
      <c r="D72" s="18" t="s">
        <v>122</v>
      </c>
      <c r="E72" s="6"/>
      <c r="F72" s="18">
        <v>516084753</v>
      </c>
      <c r="G72" s="6" t="s">
        <v>269</v>
      </c>
      <c r="H72" s="6" t="s">
        <v>92</v>
      </c>
      <c r="I72" s="7">
        <v>3536</v>
      </c>
      <c r="J72" s="7">
        <v>6142</v>
      </c>
      <c r="K72" s="7">
        <v>0</v>
      </c>
      <c r="L72" s="7">
        <v>217.18</v>
      </c>
      <c r="M72" s="8">
        <v>1E-4</v>
      </c>
      <c r="N72" s="8">
        <f t="shared" si="0"/>
        <v>7.1917684153876421E-4</v>
      </c>
      <c r="O72" s="8">
        <f>L72/'סכום נכסי הקרן'!$C$42</f>
        <v>1.1985451534190403E-4</v>
      </c>
    </row>
    <row r="73" spans="2:15">
      <c r="B73" s="6" t="s">
        <v>524</v>
      </c>
      <c r="C73" s="17">
        <v>731018</v>
      </c>
      <c r="D73" s="18" t="s">
        <v>122</v>
      </c>
      <c r="E73" s="6"/>
      <c r="F73" s="18">
        <v>520025198</v>
      </c>
      <c r="G73" s="6" t="s">
        <v>269</v>
      </c>
      <c r="H73" s="6" t="s">
        <v>92</v>
      </c>
      <c r="I73" s="7">
        <v>2996</v>
      </c>
      <c r="J73" s="7">
        <v>34500</v>
      </c>
      <c r="K73" s="7">
        <v>0</v>
      </c>
      <c r="L73" s="7">
        <v>1033.6199999999999</v>
      </c>
      <c r="M73" s="8">
        <v>4.0000000000000002E-4</v>
      </c>
      <c r="N73" s="8">
        <f t="shared" si="0"/>
        <v>3.4227625331581979E-3</v>
      </c>
      <c r="O73" s="8">
        <f>L73/'סכום נכסי הקרן'!$C$42</f>
        <v>5.7042096025278037E-4</v>
      </c>
    </row>
    <row r="74" spans="2:15">
      <c r="B74" s="6" t="s">
        <v>525</v>
      </c>
      <c r="C74" s="17">
        <v>1134139</v>
      </c>
      <c r="D74" s="18" t="s">
        <v>122</v>
      </c>
      <c r="E74" s="6"/>
      <c r="F74" s="18">
        <v>201406588</v>
      </c>
      <c r="G74" s="6" t="s">
        <v>269</v>
      </c>
      <c r="H74" s="6" t="s">
        <v>92</v>
      </c>
      <c r="I74" s="7">
        <v>21533</v>
      </c>
      <c r="J74" s="7">
        <v>9450</v>
      </c>
      <c r="K74" s="7">
        <v>0</v>
      </c>
      <c r="L74" s="7">
        <v>2034.87</v>
      </c>
      <c r="M74" s="8">
        <v>4.0000000000000002E-4</v>
      </c>
      <c r="N74" s="8">
        <f t="shared" si="0"/>
        <v>6.7383340065474955E-3</v>
      </c>
      <c r="O74" s="8">
        <f>L74/'סכום נכסי הקרן'!$C$42</f>
        <v>1.1229779797116688E-3</v>
      </c>
    </row>
    <row r="75" spans="2:15">
      <c r="B75" s="6" t="s">
        <v>526</v>
      </c>
      <c r="C75" s="17">
        <v>1084128</v>
      </c>
      <c r="D75" s="18" t="s">
        <v>122</v>
      </c>
      <c r="E75" s="6"/>
      <c r="F75" s="18">
        <v>520044322</v>
      </c>
      <c r="G75" s="6" t="s">
        <v>282</v>
      </c>
      <c r="H75" s="6" t="s">
        <v>92</v>
      </c>
      <c r="I75" s="7">
        <v>1.88</v>
      </c>
      <c r="J75" s="7">
        <v>10000</v>
      </c>
      <c r="K75" s="7">
        <v>0</v>
      </c>
      <c r="L75" s="7">
        <v>0.19</v>
      </c>
      <c r="M75" s="8">
        <v>0</v>
      </c>
      <c r="N75" s="8">
        <f t="shared" si="0"/>
        <v>6.2917211480046594E-7</v>
      </c>
      <c r="O75" s="8">
        <f>L75/'סכום נכסי הקרן'!$C$42</f>
        <v>1.0485476524063803E-7</v>
      </c>
    </row>
    <row r="76" spans="2:15">
      <c r="B76" s="6" t="s">
        <v>527</v>
      </c>
      <c r="C76" s="17">
        <v>475020</v>
      </c>
      <c r="D76" s="18" t="s">
        <v>122</v>
      </c>
      <c r="E76" s="6"/>
      <c r="F76" s="18">
        <v>550013098</v>
      </c>
      <c r="G76" s="6" t="s">
        <v>282</v>
      </c>
      <c r="H76" s="6" t="s">
        <v>92</v>
      </c>
      <c r="I76" s="7">
        <v>97171.44</v>
      </c>
      <c r="J76" s="7">
        <v>388</v>
      </c>
      <c r="K76" s="7">
        <v>9.6999999999999993</v>
      </c>
      <c r="L76" s="7">
        <v>386.73</v>
      </c>
      <c r="M76" s="8">
        <v>1E-4</v>
      </c>
      <c r="N76" s="8">
        <f t="shared" ref="N76:N139" si="1">L76/$L$11</f>
        <v>1.2806301681936012E-3</v>
      </c>
      <c r="O76" s="8">
        <f>L76/'סכום נכסי הקרן'!$C$42</f>
        <v>2.1342359663953654E-4</v>
      </c>
    </row>
    <row r="77" spans="2:15">
      <c r="B77" s="6" t="s">
        <v>528</v>
      </c>
      <c r="C77" s="17">
        <v>232017</v>
      </c>
      <c r="D77" s="18" t="s">
        <v>122</v>
      </c>
      <c r="E77" s="6"/>
      <c r="F77" s="18">
        <v>550010003</v>
      </c>
      <c r="G77" s="6" t="s">
        <v>282</v>
      </c>
      <c r="H77" s="6" t="s">
        <v>92</v>
      </c>
      <c r="I77" s="7">
        <v>957584.84</v>
      </c>
      <c r="J77" s="7">
        <v>62.9</v>
      </c>
      <c r="K77" s="7">
        <v>84.24</v>
      </c>
      <c r="L77" s="7">
        <v>686.56</v>
      </c>
      <c r="M77" s="8">
        <v>4.0000000000000002E-4</v>
      </c>
      <c r="N77" s="8">
        <f t="shared" si="1"/>
        <v>2.273496879670568E-3</v>
      </c>
      <c r="O77" s="8">
        <f>L77/'סכום נכסי הקרן'!$C$42</f>
        <v>3.7888993486111808E-4</v>
      </c>
    </row>
    <row r="78" spans="2:15">
      <c r="B78" s="6" t="s">
        <v>529</v>
      </c>
      <c r="C78" s="17">
        <v>1096106</v>
      </c>
      <c r="D78" s="18" t="s">
        <v>122</v>
      </c>
      <c r="E78" s="6"/>
      <c r="F78" s="18">
        <v>513773564</v>
      </c>
      <c r="G78" s="6" t="s">
        <v>259</v>
      </c>
      <c r="H78" s="6" t="s">
        <v>92</v>
      </c>
      <c r="I78" s="7">
        <v>11257</v>
      </c>
      <c r="J78" s="7">
        <v>4810</v>
      </c>
      <c r="K78" s="7">
        <v>0</v>
      </c>
      <c r="L78" s="7">
        <v>541.46</v>
      </c>
      <c r="M78" s="8">
        <v>8.0000000000000004E-4</v>
      </c>
      <c r="N78" s="8">
        <f t="shared" si="1"/>
        <v>1.7930080698940018E-3</v>
      </c>
      <c r="O78" s="8">
        <f>L78/'סכום נכסי הקרן'!$C$42</f>
        <v>2.9881400624839932E-4</v>
      </c>
    </row>
    <row r="79" spans="2:15">
      <c r="B79" s="6" t="s">
        <v>530</v>
      </c>
      <c r="C79" s="17">
        <v>1159037</v>
      </c>
      <c r="D79" s="18" t="s">
        <v>122</v>
      </c>
      <c r="E79" s="6"/>
      <c r="F79" s="18">
        <v>513173393</v>
      </c>
      <c r="G79" s="6" t="s">
        <v>259</v>
      </c>
      <c r="H79" s="6" t="s">
        <v>92</v>
      </c>
      <c r="I79" s="7">
        <v>42599</v>
      </c>
      <c r="J79" s="7">
        <v>1681</v>
      </c>
      <c r="K79" s="7">
        <v>6.45</v>
      </c>
      <c r="L79" s="7">
        <v>722.54</v>
      </c>
      <c r="M79" s="8">
        <v>2.0000000000000001E-4</v>
      </c>
      <c r="N79" s="8">
        <f t="shared" si="1"/>
        <v>2.3926422096206771E-3</v>
      </c>
      <c r="O79" s="8">
        <f>L79/'סכום נכסי הקרן'!$C$42</f>
        <v>3.9874611619458207E-4</v>
      </c>
    </row>
    <row r="80" spans="2:15">
      <c r="B80" s="6" t="s">
        <v>531</v>
      </c>
      <c r="C80" s="17">
        <v>1159029</v>
      </c>
      <c r="D80" s="18" t="s">
        <v>122</v>
      </c>
      <c r="E80" s="6"/>
      <c r="F80" s="18">
        <v>520020033</v>
      </c>
      <c r="G80" s="6" t="s">
        <v>259</v>
      </c>
      <c r="H80" s="6" t="s">
        <v>92</v>
      </c>
      <c r="I80" s="7">
        <v>36491</v>
      </c>
      <c r="J80" s="7">
        <v>1635</v>
      </c>
      <c r="K80" s="7">
        <v>0</v>
      </c>
      <c r="L80" s="7">
        <v>596.63</v>
      </c>
      <c r="M80" s="8">
        <v>4.0000000000000002E-4</v>
      </c>
      <c r="N80" s="8">
        <f t="shared" si="1"/>
        <v>1.9756997834389578E-3</v>
      </c>
      <c r="O80" s="8">
        <f>L80/'סכום נכסי הקרן'!$C$42</f>
        <v>3.2926051887116771E-4</v>
      </c>
    </row>
    <row r="81" spans="2:15">
      <c r="B81" s="6" t="s">
        <v>532</v>
      </c>
      <c r="C81" s="17">
        <v>1157403</v>
      </c>
      <c r="D81" s="18" t="s">
        <v>122</v>
      </c>
      <c r="E81" s="6"/>
      <c r="F81" s="18">
        <v>510706153</v>
      </c>
      <c r="G81" s="6" t="s">
        <v>259</v>
      </c>
      <c r="H81" s="6" t="s">
        <v>92</v>
      </c>
      <c r="I81" s="7">
        <v>154286.82</v>
      </c>
      <c r="J81" s="7">
        <v>1085</v>
      </c>
      <c r="K81" s="7">
        <v>0</v>
      </c>
      <c r="L81" s="7">
        <v>1674.01</v>
      </c>
      <c r="M81" s="8">
        <v>8.0000000000000004E-4</v>
      </c>
      <c r="N81" s="8">
        <f t="shared" si="1"/>
        <v>5.5433705889322525E-3</v>
      </c>
      <c r="O81" s="8">
        <f>L81/'סכום נכסי הקרן'!$C$42</f>
        <v>9.2383118716042351E-4</v>
      </c>
    </row>
    <row r="82" spans="2:15">
      <c r="B82" s="6" t="s">
        <v>533</v>
      </c>
      <c r="C82" s="17">
        <v>1081843</v>
      </c>
      <c r="D82" s="18" t="s">
        <v>122</v>
      </c>
      <c r="E82" s="6"/>
      <c r="F82" s="18">
        <v>520043795</v>
      </c>
      <c r="G82" s="6" t="s">
        <v>259</v>
      </c>
      <c r="H82" s="6" t="s">
        <v>92</v>
      </c>
      <c r="I82" s="7">
        <v>11000</v>
      </c>
      <c r="J82" s="7">
        <v>1421</v>
      </c>
      <c r="K82" s="7">
        <v>0</v>
      </c>
      <c r="L82" s="7">
        <v>156.31</v>
      </c>
      <c r="M82" s="8">
        <v>2.0000000000000001E-4</v>
      </c>
      <c r="N82" s="8">
        <f t="shared" si="1"/>
        <v>5.1760996454979391E-4</v>
      </c>
      <c r="O82" s="8">
        <f>L82/'סכום נכסי הקרן'!$C$42</f>
        <v>8.6262359761916474E-5</v>
      </c>
    </row>
    <row r="83" spans="2:15">
      <c r="B83" s="6" t="s">
        <v>534</v>
      </c>
      <c r="C83" s="17">
        <v>1168186</v>
      </c>
      <c r="D83" s="18" t="s">
        <v>122</v>
      </c>
      <c r="E83" s="6"/>
      <c r="F83" s="18">
        <v>513893123</v>
      </c>
      <c r="G83" s="6" t="s">
        <v>259</v>
      </c>
      <c r="H83" s="6" t="s">
        <v>92</v>
      </c>
      <c r="I83" s="7">
        <v>560</v>
      </c>
      <c r="J83" s="7">
        <v>58800</v>
      </c>
      <c r="K83" s="7">
        <v>0</v>
      </c>
      <c r="L83" s="7">
        <v>329.28</v>
      </c>
      <c r="M83" s="8">
        <v>2.0000000000000001E-4</v>
      </c>
      <c r="N83" s="8">
        <f t="shared" si="1"/>
        <v>1.0903883892710391E-3</v>
      </c>
      <c r="O83" s="8">
        <f>L83/'סכום נכסי הקרן'!$C$42</f>
        <v>1.8171882683388045E-4</v>
      </c>
    </row>
    <row r="84" spans="2:15">
      <c r="B84" s="6" t="s">
        <v>535</v>
      </c>
      <c r="C84" s="17">
        <v>1101534</v>
      </c>
      <c r="D84" s="18" t="s">
        <v>122</v>
      </c>
      <c r="E84" s="6"/>
      <c r="F84" s="18">
        <v>511930125</v>
      </c>
      <c r="G84" s="6" t="s">
        <v>230</v>
      </c>
      <c r="H84" s="6" t="s">
        <v>92</v>
      </c>
      <c r="I84" s="7">
        <v>37300</v>
      </c>
      <c r="J84" s="7">
        <v>1584</v>
      </c>
      <c r="K84" s="7">
        <v>0</v>
      </c>
      <c r="L84" s="7">
        <v>590.83000000000004</v>
      </c>
      <c r="M84" s="8">
        <v>2.0000000000000001E-4</v>
      </c>
      <c r="N84" s="8">
        <f t="shared" si="1"/>
        <v>1.9564934767766283E-3</v>
      </c>
      <c r="O84" s="8">
        <f>L84/'סכום נכסי הקרן'!$C$42</f>
        <v>3.2605968919540091E-4</v>
      </c>
    </row>
    <row r="85" spans="2:15">
      <c r="B85" s="6" t="s">
        <v>536</v>
      </c>
      <c r="C85" s="17">
        <v>1083484</v>
      </c>
      <c r="D85" s="18" t="s">
        <v>122</v>
      </c>
      <c r="E85" s="6"/>
      <c r="F85" s="18">
        <v>520044314</v>
      </c>
      <c r="G85" s="6" t="s">
        <v>230</v>
      </c>
      <c r="H85" s="6" t="s">
        <v>92</v>
      </c>
      <c r="I85" s="7">
        <v>88395</v>
      </c>
      <c r="J85" s="7">
        <v>1772</v>
      </c>
      <c r="K85" s="7">
        <v>0</v>
      </c>
      <c r="L85" s="7">
        <v>1566.36</v>
      </c>
      <c r="M85" s="8">
        <v>5.0000000000000001E-4</v>
      </c>
      <c r="N85" s="8">
        <f t="shared" si="1"/>
        <v>5.1868949144150411E-3</v>
      </c>
      <c r="O85" s="8">
        <f>L85/'סכום נכסי הקרן'!$C$42</f>
        <v>8.6442268464381983E-4</v>
      </c>
    </row>
    <row r="86" spans="2:15">
      <c r="B86" s="6" t="s">
        <v>537</v>
      </c>
      <c r="C86" s="17">
        <v>2590248</v>
      </c>
      <c r="D86" s="18" t="s">
        <v>122</v>
      </c>
      <c r="E86" s="6"/>
      <c r="F86" s="18">
        <v>520036658</v>
      </c>
      <c r="G86" s="6" t="s">
        <v>213</v>
      </c>
      <c r="H86" s="6" t="s">
        <v>92</v>
      </c>
      <c r="I86" s="7">
        <v>795469</v>
      </c>
      <c r="J86" s="7">
        <v>72.8</v>
      </c>
      <c r="K86" s="7">
        <v>0</v>
      </c>
      <c r="L86" s="7">
        <v>579.1</v>
      </c>
      <c r="M86" s="8">
        <v>2.0000000000000001E-4</v>
      </c>
      <c r="N86" s="8">
        <f t="shared" si="1"/>
        <v>1.9176503772681572E-3</v>
      </c>
      <c r="O86" s="8">
        <f>L86/'סכום נכסי הקרן'!$C$42</f>
        <v>3.1958628710975515E-4</v>
      </c>
    </row>
    <row r="87" spans="2:15">
      <c r="B87" s="6" t="s">
        <v>538</v>
      </c>
      <c r="C87" s="17">
        <v>1100007</v>
      </c>
      <c r="D87" s="18" t="s">
        <v>122</v>
      </c>
      <c r="E87" s="6"/>
      <c r="F87" s="18">
        <v>510216054</v>
      </c>
      <c r="G87" s="6" t="s">
        <v>213</v>
      </c>
      <c r="H87" s="6" t="s">
        <v>92</v>
      </c>
      <c r="I87" s="7">
        <v>3220</v>
      </c>
      <c r="J87" s="7">
        <v>34450</v>
      </c>
      <c r="K87" s="7">
        <v>0</v>
      </c>
      <c r="L87" s="7">
        <v>1109.29</v>
      </c>
      <c r="M87" s="8">
        <v>2.9999999999999997E-4</v>
      </c>
      <c r="N87" s="8">
        <f t="shared" si="1"/>
        <v>3.6733386064579415E-3</v>
      </c>
      <c r="O87" s="8">
        <f>L87/'סכום נכסי הקרן'!$C$42</f>
        <v>6.1218075017782821E-4</v>
      </c>
    </row>
    <row r="88" spans="2:15">
      <c r="B88" s="6" t="s">
        <v>539</v>
      </c>
      <c r="C88" s="17">
        <v>1082312</v>
      </c>
      <c r="D88" s="18" t="s">
        <v>122</v>
      </c>
      <c r="E88" s="6"/>
      <c r="F88" s="18">
        <v>520036740</v>
      </c>
      <c r="G88" s="6" t="s">
        <v>413</v>
      </c>
      <c r="H88" s="6" t="s">
        <v>92</v>
      </c>
      <c r="I88" s="7">
        <v>26461</v>
      </c>
      <c r="J88" s="7">
        <v>5079</v>
      </c>
      <c r="K88" s="7">
        <v>0</v>
      </c>
      <c r="L88" s="7">
        <v>1343.95</v>
      </c>
      <c r="M88" s="8">
        <v>5.0000000000000001E-4</v>
      </c>
      <c r="N88" s="8">
        <f t="shared" si="1"/>
        <v>4.450399282558349E-3</v>
      </c>
      <c r="O88" s="8">
        <f>L88/'סכום נכסי הקרן'!$C$42</f>
        <v>7.4168190392187095E-4</v>
      </c>
    </row>
    <row r="89" spans="2:15">
      <c r="B89" s="6" t="s">
        <v>540</v>
      </c>
      <c r="C89" s="17">
        <v>1095264</v>
      </c>
      <c r="D89" s="18" t="s">
        <v>122</v>
      </c>
      <c r="E89" s="6"/>
      <c r="F89" s="18">
        <v>511235434</v>
      </c>
      <c r="G89" s="6" t="s">
        <v>321</v>
      </c>
      <c r="H89" s="6" t="s">
        <v>92</v>
      </c>
      <c r="I89" s="7">
        <v>13407</v>
      </c>
      <c r="J89" s="7">
        <v>7132</v>
      </c>
      <c r="K89" s="7">
        <v>0</v>
      </c>
      <c r="L89" s="7">
        <v>956.19</v>
      </c>
      <c r="M89" s="8">
        <v>2.9999999999999997E-4</v>
      </c>
      <c r="N89" s="8">
        <f t="shared" si="1"/>
        <v>3.1663583392160925E-3</v>
      </c>
      <c r="O89" s="8">
        <f>L89/'סכום נכסי הקרן'!$C$42</f>
        <v>5.27689884081293E-4</v>
      </c>
    </row>
    <row r="90" spans="2:15">
      <c r="B90" s="6" t="s">
        <v>541</v>
      </c>
      <c r="C90" s="17">
        <v>1094119</v>
      </c>
      <c r="D90" s="18" t="s">
        <v>122</v>
      </c>
      <c r="E90" s="6"/>
      <c r="F90" s="18">
        <v>511524605</v>
      </c>
      <c r="G90" s="6" t="s">
        <v>542</v>
      </c>
      <c r="H90" s="6" t="s">
        <v>92</v>
      </c>
      <c r="I90" s="7">
        <v>33820</v>
      </c>
      <c r="J90" s="7">
        <v>2067</v>
      </c>
      <c r="K90" s="7">
        <v>0</v>
      </c>
      <c r="L90" s="7">
        <v>699.06</v>
      </c>
      <c r="M90" s="8">
        <v>8.0000000000000004E-4</v>
      </c>
      <c r="N90" s="8">
        <f t="shared" si="1"/>
        <v>2.3148897819600723E-3</v>
      </c>
      <c r="O90" s="8">
        <f>L90/'סכום נכסי הקרן'!$C$42</f>
        <v>3.8578827467958114E-4</v>
      </c>
    </row>
    <row r="91" spans="2:15">
      <c r="B91" s="6" t="s">
        <v>543</v>
      </c>
      <c r="C91" s="17">
        <v>1084698</v>
      </c>
      <c r="D91" s="18" t="s">
        <v>122</v>
      </c>
      <c r="E91" s="6"/>
      <c r="F91" s="18">
        <v>520039942</v>
      </c>
      <c r="G91" s="6" t="s">
        <v>483</v>
      </c>
      <c r="H91" s="6" t="s">
        <v>92</v>
      </c>
      <c r="I91" s="7">
        <v>7720</v>
      </c>
      <c r="J91" s="7">
        <v>15240</v>
      </c>
      <c r="K91" s="7">
        <v>0</v>
      </c>
      <c r="L91" s="7">
        <v>1176.53</v>
      </c>
      <c r="M91" s="8">
        <v>2.9999999999999997E-4</v>
      </c>
      <c r="N91" s="8">
        <f t="shared" si="1"/>
        <v>3.8959993064536431E-3</v>
      </c>
      <c r="O91" s="8">
        <f>L91/'סכום נכסי הקרן'!$C$42</f>
        <v>6.4928829972930445E-4</v>
      </c>
    </row>
    <row r="92" spans="2:15">
      <c r="B92" s="6" t="s">
        <v>544</v>
      </c>
      <c r="C92" s="17">
        <v>256016</v>
      </c>
      <c r="D92" s="18" t="s">
        <v>122</v>
      </c>
      <c r="E92" s="6"/>
      <c r="F92" s="18">
        <v>520036690</v>
      </c>
      <c r="G92" s="6" t="s">
        <v>483</v>
      </c>
      <c r="H92" s="6" t="s">
        <v>92</v>
      </c>
      <c r="I92" s="7">
        <v>2044</v>
      </c>
      <c r="J92" s="7">
        <v>27750</v>
      </c>
      <c r="K92" s="7">
        <v>0</v>
      </c>
      <c r="L92" s="7">
        <v>567.21</v>
      </c>
      <c r="M92" s="8">
        <v>1E-4</v>
      </c>
      <c r="N92" s="8">
        <f t="shared" si="1"/>
        <v>1.8782774486103806E-3</v>
      </c>
      <c r="O92" s="8">
        <f>L92/'סכום נכסי הקרן'!$C$42</f>
        <v>3.1302458627443315E-4</v>
      </c>
    </row>
    <row r="93" spans="2:15">
      <c r="B93" s="6" t="s">
        <v>545</v>
      </c>
      <c r="C93" s="17">
        <v>1082965</v>
      </c>
      <c r="D93" s="18" t="s">
        <v>122</v>
      </c>
      <c r="E93" s="6"/>
      <c r="F93" s="18">
        <v>520044132</v>
      </c>
      <c r="G93" s="6" t="s">
        <v>546</v>
      </c>
      <c r="H93" s="6" t="s">
        <v>92</v>
      </c>
      <c r="I93" s="7">
        <v>5960</v>
      </c>
      <c r="J93" s="7">
        <v>8839</v>
      </c>
      <c r="K93" s="7">
        <v>0</v>
      </c>
      <c r="L93" s="7">
        <v>526.79999999999995</v>
      </c>
      <c r="M93" s="8">
        <v>1E-4</v>
      </c>
      <c r="N93" s="8">
        <f t="shared" si="1"/>
        <v>1.7444624740888708E-3</v>
      </c>
      <c r="O93" s="8">
        <f>L93/'סכום נכסי הקרן'!$C$42</f>
        <v>2.9072363330930582E-4</v>
      </c>
    </row>
    <row r="94" spans="2:15">
      <c r="B94" s="6" t="s">
        <v>547</v>
      </c>
      <c r="C94" s="17">
        <v>1082510</v>
      </c>
      <c r="D94" s="18" t="s">
        <v>122</v>
      </c>
      <c r="E94" s="6"/>
      <c r="F94" s="18">
        <v>520038936</v>
      </c>
      <c r="G94" s="6" t="s">
        <v>546</v>
      </c>
      <c r="H94" s="6" t="s">
        <v>92</v>
      </c>
      <c r="I94" s="7">
        <v>650</v>
      </c>
      <c r="J94" s="7">
        <v>2097</v>
      </c>
      <c r="K94" s="7">
        <v>0</v>
      </c>
      <c r="L94" s="7">
        <v>13.63</v>
      </c>
      <c r="M94" s="8">
        <v>0</v>
      </c>
      <c r="N94" s="8">
        <f t="shared" si="1"/>
        <v>4.5134820656475533E-5</v>
      </c>
      <c r="O94" s="8">
        <f>L94/'סכום נכסי הקרן'!$C$42</f>
        <v>7.5219497380520863E-6</v>
      </c>
    </row>
    <row r="95" spans="2:15">
      <c r="B95" s="6" t="s">
        <v>548</v>
      </c>
      <c r="C95" s="17">
        <v>720011</v>
      </c>
      <c r="D95" s="18" t="s">
        <v>122</v>
      </c>
      <c r="E95" s="6"/>
      <c r="F95" s="18">
        <v>520041146</v>
      </c>
      <c r="G95" s="6" t="s">
        <v>367</v>
      </c>
      <c r="H95" s="6" t="s">
        <v>92</v>
      </c>
      <c r="I95" s="7">
        <v>885785</v>
      </c>
      <c r="J95" s="7">
        <v>670</v>
      </c>
      <c r="K95" s="7">
        <v>0</v>
      </c>
      <c r="L95" s="7">
        <v>5934.76</v>
      </c>
      <c r="M95" s="8">
        <v>1.1000000000000001E-3</v>
      </c>
      <c r="N95" s="8">
        <f t="shared" si="1"/>
        <v>1.9652555263332705E-2</v>
      </c>
      <c r="O95" s="8">
        <f>L95/'סכום נכסי הקרן'!$C$42</f>
        <v>3.2751992976817312E-3</v>
      </c>
    </row>
    <row r="96" spans="2:15">
      <c r="B96" s="6" t="s">
        <v>549</v>
      </c>
      <c r="C96" s="17">
        <v>1166768</v>
      </c>
      <c r="D96" s="18" t="s">
        <v>122</v>
      </c>
      <c r="E96" s="6"/>
      <c r="F96" s="18">
        <v>515364891</v>
      </c>
      <c r="G96" s="6" t="s">
        <v>367</v>
      </c>
      <c r="H96" s="6" t="s">
        <v>92</v>
      </c>
      <c r="I96" s="7">
        <v>88500</v>
      </c>
      <c r="J96" s="7">
        <v>1521</v>
      </c>
      <c r="K96" s="7">
        <v>0</v>
      </c>
      <c r="L96" s="7">
        <v>1346.09</v>
      </c>
      <c r="M96" s="8">
        <v>5.9999999999999995E-4</v>
      </c>
      <c r="N96" s="8">
        <f t="shared" si="1"/>
        <v>4.4574857474303118E-3</v>
      </c>
      <c r="O96" s="8">
        <f>L96/'סכום נכסי הקרן'!$C$42</f>
        <v>7.4286289969879176E-4</v>
      </c>
    </row>
    <row r="97" spans="2:15">
      <c r="B97" s="6" t="s">
        <v>550</v>
      </c>
      <c r="C97" s="17">
        <v>1097260</v>
      </c>
      <c r="D97" s="18" t="s">
        <v>122</v>
      </c>
      <c r="E97" s="6"/>
      <c r="F97" s="18">
        <v>513623314</v>
      </c>
      <c r="G97" s="6" t="s">
        <v>196</v>
      </c>
      <c r="H97" s="6" t="s">
        <v>92</v>
      </c>
      <c r="I97" s="7">
        <v>3427</v>
      </c>
      <c r="J97" s="7">
        <v>35710</v>
      </c>
      <c r="K97" s="7">
        <v>0</v>
      </c>
      <c r="L97" s="7">
        <v>1223.78</v>
      </c>
      <c r="M97" s="8">
        <v>2.0000000000000001E-4</v>
      </c>
      <c r="N97" s="8">
        <f t="shared" si="1"/>
        <v>4.0524644771079699E-3</v>
      </c>
      <c r="O97" s="8">
        <f>L97/'סכום נכסי הקרן'!$C$42</f>
        <v>6.7536402424309475E-4</v>
      </c>
    </row>
    <row r="98" spans="2:15">
      <c r="B98" s="6" t="s">
        <v>551</v>
      </c>
      <c r="C98" s="17">
        <v>759019</v>
      </c>
      <c r="D98" s="18" t="s">
        <v>122</v>
      </c>
      <c r="E98" s="6"/>
      <c r="F98" s="18">
        <v>520001736</v>
      </c>
      <c r="G98" s="6" t="s">
        <v>196</v>
      </c>
      <c r="H98" s="6" t="s">
        <v>92</v>
      </c>
      <c r="I98" s="7">
        <v>46300</v>
      </c>
      <c r="J98" s="7">
        <v>2618</v>
      </c>
      <c r="K98" s="7">
        <v>0</v>
      </c>
      <c r="L98" s="7">
        <v>1212.1300000000001</v>
      </c>
      <c r="M98" s="8">
        <v>2.0000000000000001E-4</v>
      </c>
      <c r="N98" s="8">
        <f t="shared" si="1"/>
        <v>4.0138862921741524E-3</v>
      </c>
      <c r="O98" s="8">
        <f>L98/'סכום נכסי הקרן'!$C$42</f>
        <v>6.6893477153228721E-4</v>
      </c>
    </row>
    <row r="99" spans="2:15">
      <c r="B99" s="6" t="s">
        <v>552</v>
      </c>
      <c r="C99" s="17">
        <v>612010</v>
      </c>
      <c r="D99" s="18" t="s">
        <v>122</v>
      </c>
      <c r="E99" s="6"/>
      <c r="F99" s="18">
        <v>520020116</v>
      </c>
      <c r="G99" s="6" t="s">
        <v>196</v>
      </c>
      <c r="H99" s="6" t="s">
        <v>92</v>
      </c>
      <c r="I99" s="7">
        <v>2940</v>
      </c>
      <c r="J99" s="7">
        <v>3000</v>
      </c>
      <c r="K99" s="7">
        <v>0</v>
      </c>
      <c r="L99" s="7">
        <v>88.2</v>
      </c>
      <c r="M99" s="8">
        <v>1E-4</v>
      </c>
      <c r="N99" s="8">
        <f t="shared" si="1"/>
        <v>2.9206831855474263E-4</v>
      </c>
      <c r="O99" s="8">
        <f>L99/'סכום נכסי הקרן'!$C$42</f>
        <v>4.8674685759075124E-5</v>
      </c>
    </row>
    <row r="100" spans="2:15">
      <c r="B100" s="6" t="s">
        <v>553</v>
      </c>
      <c r="C100" s="17">
        <v>1109966</v>
      </c>
      <c r="D100" s="18" t="s">
        <v>122</v>
      </c>
      <c r="E100" s="6"/>
      <c r="F100" s="18">
        <v>512096793</v>
      </c>
      <c r="G100" s="6" t="s">
        <v>196</v>
      </c>
      <c r="H100" s="6" t="s">
        <v>92</v>
      </c>
      <c r="I100" s="7">
        <v>6176</v>
      </c>
      <c r="J100" s="7">
        <v>1830</v>
      </c>
      <c r="K100" s="7">
        <v>0</v>
      </c>
      <c r="L100" s="7">
        <v>113.02</v>
      </c>
      <c r="M100" s="8">
        <v>1E-4</v>
      </c>
      <c r="N100" s="8">
        <f t="shared" si="1"/>
        <v>3.7425806534078246E-4</v>
      </c>
      <c r="O100" s="8">
        <f>L100/'סכום נכסי הקרן'!$C$42</f>
        <v>6.2372029302615312E-5</v>
      </c>
    </row>
    <row r="101" spans="2:15">
      <c r="B101" s="6" t="s">
        <v>554</v>
      </c>
      <c r="C101" s="17">
        <v>613034</v>
      </c>
      <c r="D101" s="18" t="s">
        <v>122</v>
      </c>
      <c r="E101" s="6"/>
      <c r="F101" s="18">
        <v>520017807</v>
      </c>
      <c r="G101" s="6" t="s">
        <v>196</v>
      </c>
      <c r="H101" s="6" t="s">
        <v>92</v>
      </c>
      <c r="I101" s="7">
        <v>543</v>
      </c>
      <c r="J101" s="7">
        <v>67280</v>
      </c>
      <c r="K101" s="7">
        <v>0</v>
      </c>
      <c r="L101" s="7">
        <v>365.33</v>
      </c>
      <c r="M101" s="8">
        <v>1E-4</v>
      </c>
      <c r="N101" s="8">
        <f t="shared" si="1"/>
        <v>1.2097655194739697E-3</v>
      </c>
      <c r="O101" s="8">
        <f>L101/'סכום נכסי הקרן'!$C$42</f>
        <v>2.0161363887032782E-4</v>
      </c>
    </row>
    <row r="102" spans="2:15">
      <c r="B102" s="6" t="s">
        <v>555</v>
      </c>
      <c r="C102" s="17">
        <v>1131523</v>
      </c>
      <c r="D102" s="18" t="s">
        <v>122</v>
      </c>
      <c r="E102" s="6"/>
      <c r="F102" s="18">
        <v>512719485</v>
      </c>
      <c r="G102" s="6" t="s">
        <v>196</v>
      </c>
      <c r="H102" s="6" t="s">
        <v>92</v>
      </c>
      <c r="I102" s="7">
        <v>0</v>
      </c>
      <c r="J102" s="7">
        <v>849</v>
      </c>
      <c r="K102" s="7">
        <v>12.45</v>
      </c>
      <c r="L102" s="7">
        <v>12.45</v>
      </c>
      <c r="M102" s="8">
        <v>0</v>
      </c>
      <c r="N102" s="8">
        <f t="shared" si="1"/>
        <v>4.1227330680346322E-5</v>
      </c>
      <c r="O102" s="8">
        <f>L102/'סכום נכסי הקרן'!$C$42</f>
        <v>6.8707464591891757E-6</v>
      </c>
    </row>
    <row r="103" spans="2:15">
      <c r="B103" s="6" t="s">
        <v>556</v>
      </c>
      <c r="C103" s="17">
        <v>1104488</v>
      </c>
      <c r="D103" s="18" t="s">
        <v>122</v>
      </c>
      <c r="E103" s="6"/>
      <c r="F103" s="18">
        <v>513257873</v>
      </c>
      <c r="G103" s="6" t="s">
        <v>196</v>
      </c>
      <c r="H103" s="6" t="s">
        <v>92</v>
      </c>
      <c r="I103" s="7">
        <v>7110</v>
      </c>
      <c r="J103" s="7">
        <v>9780</v>
      </c>
      <c r="K103" s="7">
        <v>0</v>
      </c>
      <c r="L103" s="7">
        <v>695.36</v>
      </c>
      <c r="M103" s="8">
        <v>2.0000000000000001E-4</v>
      </c>
      <c r="N103" s="8">
        <f t="shared" si="1"/>
        <v>2.3026374828823792E-3</v>
      </c>
      <c r="O103" s="8">
        <f>L103/'סכום נכסי הקרן'!$C$42</f>
        <v>3.8374636609331611E-4</v>
      </c>
    </row>
    <row r="104" spans="2:15">
      <c r="B104" s="6" t="s">
        <v>557</v>
      </c>
      <c r="C104" s="17">
        <v>1109644</v>
      </c>
      <c r="D104" s="18" t="s">
        <v>122</v>
      </c>
      <c r="E104" s="6"/>
      <c r="F104" s="18">
        <v>513992529</v>
      </c>
      <c r="G104" s="6" t="s">
        <v>196</v>
      </c>
      <c r="H104" s="6" t="s">
        <v>92</v>
      </c>
      <c r="I104" s="7">
        <v>343296</v>
      </c>
      <c r="J104" s="7">
        <v>724.8</v>
      </c>
      <c r="K104" s="7">
        <v>0</v>
      </c>
      <c r="L104" s="7">
        <v>2488.21</v>
      </c>
      <c r="M104" s="8">
        <v>1.8E-3</v>
      </c>
      <c r="N104" s="8">
        <f t="shared" si="1"/>
        <v>8.2395386724614071E-3</v>
      </c>
      <c r="O104" s="8">
        <f>L104/'סכום נכסי הקרן'!$C$42</f>
        <v>1.3731614495758313E-3</v>
      </c>
    </row>
    <row r="105" spans="2:15">
      <c r="B105" s="6" t="s">
        <v>558</v>
      </c>
      <c r="C105" s="17">
        <v>1098565</v>
      </c>
      <c r="D105" s="18" t="s">
        <v>122</v>
      </c>
      <c r="E105" s="6"/>
      <c r="F105" s="18">
        <v>513765859</v>
      </c>
      <c r="G105" s="6" t="s">
        <v>196</v>
      </c>
      <c r="H105" s="6" t="s">
        <v>92</v>
      </c>
      <c r="I105" s="7">
        <v>5898</v>
      </c>
      <c r="J105" s="7">
        <v>20690</v>
      </c>
      <c r="K105" s="7">
        <v>0</v>
      </c>
      <c r="L105" s="7">
        <v>1220.3</v>
      </c>
      <c r="M105" s="8">
        <v>5.0000000000000001E-4</v>
      </c>
      <c r="N105" s="8">
        <f t="shared" si="1"/>
        <v>4.0409406931105714E-3</v>
      </c>
      <c r="O105" s="8">
        <f>L105/'סכום נכסי הקרן'!$C$42</f>
        <v>6.7344352643763461E-4</v>
      </c>
    </row>
    <row r="106" spans="2:15">
      <c r="B106" s="6" t="s">
        <v>559</v>
      </c>
      <c r="C106" s="17">
        <v>1098920</v>
      </c>
      <c r="D106" s="18" t="s">
        <v>122</v>
      </c>
      <c r="E106" s="6"/>
      <c r="F106" s="18">
        <v>513821488</v>
      </c>
      <c r="G106" s="6" t="s">
        <v>196</v>
      </c>
      <c r="H106" s="6" t="s">
        <v>92</v>
      </c>
      <c r="I106" s="7">
        <v>74074</v>
      </c>
      <c r="J106" s="7">
        <v>1609</v>
      </c>
      <c r="K106" s="7">
        <v>0</v>
      </c>
      <c r="L106" s="7">
        <v>1191.8499999999999</v>
      </c>
      <c r="M106" s="8">
        <v>4.0000000000000002E-4</v>
      </c>
      <c r="N106" s="8">
        <f t="shared" si="1"/>
        <v>3.9467304474996596E-3</v>
      </c>
      <c r="O106" s="8">
        <f>L106/'סכום נכסי הקרן'!$C$42</f>
        <v>6.5774290501081272E-4</v>
      </c>
    </row>
    <row r="107" spans="2:15">
      <c r="B107" s="6" t="s">
        <v>560</v>
      </c>
      <c r="C107" s="17">
        <v>1820083</v>
      </c>
      <c r="D107" s="18" t="s">
        <v>122</v>
      </c>
      <c r="E107" s="6"/>
      <c r="F107" s="18">
        <v>520035171</v>
      </c>
      <c r="G107" s="6" t="s">
        <v>237</v>
      </c>
      <c r="H107" s="6" t="s">
        <v>92</v>
      </c>
      <c r="I107" s="7">
        <v>111202</v>
      </c>
      <c r="J107" s="7">
        <v>592</v>
      </c>
      <c r="K107" s="7">
        <v>0</v>
      </c>
      <c r="L107" s="7">
        <v>658.32</v>
      </c>
      <c r="M107" s="8">
        <v>6.9999999999999999E-4</v>
      </c>
      <c r="N107" s="8">
        <f t="shared" si="1"/>
        <v>2.1799820348181202E-3</v>
      </c>
      <c r="O107" s="8">
        <f>L107/'סכום נכסי הקרן'!$C$42</f>
        <v>3.6330520554324645E-4</v>
      </c>
    </row>
    <row r="108" spans="2:15">
      <c r="B108" s="6" t="s">
        <v>561</v>
      </c>
      <c r="C108" s="17">
        <v>1091354</v>
      </c>
      <c r="D108" s="18" t="s">
        <v>122</v>
      </c>
      <c r="E108" s="6"/>
      <c r="F108" s="18">
        <v>510560188</v>
      </c>
      <c r="G108" s="6" t="s">
        <v>237</v>
      </c>
      <c r="H108" s="6" t="s">
        <v>92</v>
      </c>
      <c r="I108" s="7">
        <v>5606.49</v>
      </c>
      <c r="J108" s="7">
        <v>13150</v>
      </c>
      <c r="K108" s="7">
        <v>0</v>
      </c>
      <c r="L108" s="7">
        <v>737.25</v>
      </c>
      <c r="M108" s="8">
        <v>2.0000000000000001E-4</v>
      </c>
      <c r="N108" s="8">
        <f t="shared" si="1"/>
        <v>2.441353377034966E-3</v>
      </c>
      <c r="O108" s="8">
        <f>L108/'סכום נכסי הקרן'!$C$42</f>
        <v>4.0686408249294937E-4</v>
      </c>
    </row>
    <row r="109" spans="2:15">
      <c r="B109" s="6" t="s">
        <v>562</v>
      </c>
      <c r="C109" s="17">
        <v>1121607</v>
      </c>
      <c r="D109" s="18" t="s">
        <v>122</v>
      </c>
      <c r="E109" s="6"/>
      <c r="F109" s="18">
        <v>34250659</v>
      </c>
      <c r="G109" s="6" t="s">
        <v>237</v>
      </c>
      <c r="H109" s="6" t="s">
        <v>92</v>
      </c>
      <c r="I109" s="7">
        <v>1349.51</v>
      </c>
      <c r="J109" s="7">
        <v>29780</v>
      </c>
      <c r="K109" s="7">
        <v>0</v>
      </c>
      <c r="L109" s="7">
        <v>401.88</v>
      </c>
      <c r="M109" s="8">
        <v>2.0000000000000001E-4</v>
      </c>
      <c r="N109" s="8">
        <f t="shared" si="1"/>
        <v>1.3307983657684804E-3</v>
      </c>
      <c r="O109" s="8">
        <f>L109/'סכום נכסי הקרן'!$C$42</f>
        <v>2.2178438449951373E-4</v>
      </c>
    </row>
    <row r="110" spans="2:15">
      <c r="B110" s="6" t="s">
        <v>563</v>
      </c>
      <c r="C110" s="17">
        <v>126011</v>
      </c>
      <c r="D110" s="18" t="s">
        <v>122</v>
      </c>
      <c r="E110" s="6"/>
      <c r="F110" s="18">
        <v>520033234</v>
      </c>
      <c r="G110" s="6" t="s">
        <v>237</v>
      </c>
      <c r="H110" s="6" t="s">
        <v>92</v>
      </c>
      <c r="I110" s="7">
        <v>73566</v>
      </c>
      <c r="J110" s="7">
        <v>2097</v>
      </c>
      <c r="K110" s="7">
        <v>29.15</v>
      </c>
      <c r="L110" s="7">
        <v>1571.83</v>
      </c>
      <c r="M110" s="8">
        <v>5.0000000000000001E-4</v>
      </c>
      <c r="N110" s="8">
        <f t="shared" si="1"/>
        <v>5.2050084484569284E-3</v>
      </c>
      <c r="O110" s="8">
        <f>L110/'סכום נכסי הקרן'!$C$42</f>
        <v>8.6744139814837922E-4</v>
      </c>
    </row>
    <row r="111" spans="2:15">
      <c r="B111" s="6" t="s">
        <v>564</v>
      </c>
      <c r="C111" s="17">
        <v>1081686</v>
      </c>
      <c r="D111" s="18" t="s">
        <v>122</v>
      </c>
      <c r="E111" s="6"/>
      <c r="F111" s="18">
        <v>520043720</v>
      </c>
      <c r="G111" s="6" t="s">
        <v>237</v>
      </c>
      <c r="H111" s="6" t="s">
        <v>92</v>
      </c>
      <c r="I111" s="7">
        <v>25161</v>
      </c>
      <c r="J111" s="7">
        <v>4789</v>
      </c>
      <c r="K111" s="7">
        <v>0</v>
      </c>
      <c r="L111" s="7">
        <v>1204.96</v>
      </c>
      <c r="M111" s="8">
        <v>2.9999999999999997E-4</v>
      </c>
      <c r="N111" s="8">
        <f t="shared" si="1"/>
        <v>3.9901433234208923E-3</v>
      </c>
      <c r="O111" s="8">
        <f>L111/'סכום נכסי הקרן'!$C$42</f>
        <v>6.6497788381241678E-4</v>
      </c>
    </row>
    <row r="112" spans="2:15">
      <c r="B112" s="13" t="s">
        <v>565</v>
      </c>
      <c r="C112" s="14"/>
      <c r="D112" s="20"/>
      <c r="E112" s="13"/>
      <c r="F112" s="13"/>
      <c r="G112" s="13"/>
      <c r="H112" s="13"/>
      <c r="I112" s="15">
        <v>9331635.8000000007</v>
      </c>
      <c r="L112" s="15">
        <v>19287.560000000001</v>
      </c>
      <c r="N112" s="16">
        <f t="shared" si="1"/>
        <v>6.3869446918636191E-2</v>
      </c>
      <c r="O112" s="16">
        <f>L112/'סכום נכסי הקרן'!$C$42</f>
        <v>1.0644171451919581E-2</v>
      </c>
    </row>
    <row r="113" spans="2:15">
      <c r="B113" s="6" t="s">
        <v>566</v>
      </c>
      <c r="C113" s="17">
        <v>209015</v>
      </c>
      <c r="D113" s="18" t="s">
        <v>122</v>
      </c>
      <c r="E113" s="6"/>
      <c r="F113" s="18">
        <v>520030677</v>
      </c>
      <c r="G113" s="6" t="s">
        <v>245</v>
      </c>
      <c r="H113" s="6" t="s">
        <v>92</v>
      </c>
      <c r="I113" s="7">
        <v>9400</v>
      </c>
      <c r="J113" s="7">
        <v>1825</v>
      </c>
      <c r="K113" s="7">
        <v>0</v>
      </c>
      <c r="L113" s="7">
        <v>171.55</v>
      </c>
      <c r="M113" s="8">
        <v>5.0000000000000001E-4</v>
      </c>
      <c r="N113" s="8">
        <f t="shared" si="1"/>
        <v>5.6807619102115759E-4</v>
      </c>
      <c r="O113" s="8">
        <f>L113/'סכום נכסי הקרן'!$C$42</f>
        <v>9.4672815668586606E-5</v>
      </c>
    </row>
    <row r="114" spans="2:15">
      <c r="B114" s="6" t="s">
        <v>567</v>
      </c>
      <c r="C114" s="17">
        <v>1147487</v>
      </c>
      <c r="D114" s="18" t="s">
        <v>122</v>
      </c>
      <c r="E114" s="6"/>
      <c r="F114" s="18">
        <v>515809499</v>
      </c>
      <c r="G114" s="6" t="s">
        <v>223</v>
      </c>
      <c r="H114" s="6" t="s">
        <v>92</v>
      </c>
      <c r="I114" s="7">
        <v>397.03</v>
      </c>
      <c r="J114" s="7">
        <v>37200</v>
      </c>
      <c r="K114" s="7">
        <v>0</v>
      </c>
      <c r="L114" s="7">
        <v>147.69999999999999</v>
      </c>
      <c r="M114" s="8">
        <v>2.9999999999999997E-4</v>
      </c>
      <c r="N114" s="8">
        <f t="shared" si="1"/>
        <v>4.8909853345278323E-4</v>
      </c>
      <c r="O114" s="8">
        <f>L114/'סכום נכסי הקרן'!$C$42</f>
        <v>8.1510783294959138E-5</v>
      </c>
    </row>
    <row r="115" spans="2:15">
      <c r="B115" s="6" t="s">
        <v>568</v>
      </c>
      <c r="C115" s="17">
        <v>103010</v>
      </c>
      <c r="D115" s="18" t="s">
        <v>122</v>
      </c>
      <c r="E115" s="6"/>
      <c r="F115" s="18">
        <v>520041187</v>
      </c>
      <c r="G115" s="6" t="s">
        <v>223</v>
      </c>
      <c r="H115" s="6" t="s">
        <v>92</v>
      </c>
      <c r="I115" s="7">
        <v>120365</v>
      </c>
      <c r="J115" s="7">
        <v>691</v>
      </c>
      <c r="K115" s="7">
        <v>0</v>
      </c>
      <c r="L115" s="7">
        <v>831.72</v>
      </c>
      <c r="M115" s="8">
        <v>1.1999999999999999E-3</v>
      </c>
      <c r="N115" s="8">
        <f t="shared" si="1"/>
        <v>2.7541843753781242E-3</v>
      </c>
      <c r="O115" s="8">
        <f>L115/'סכום נכסי הקרן'!$C$42</f>
        <v>4.5899897550496556E-4</v>
      </c>
    </row>
    <row r="116" spans="2:15">
      <c r="B116" s="6" t="s">
        <v>569</v>
      </c>
      <c r="C116" s="17">
        <v>1143643</v>
      </c>
      <c r="D116" s="18" t="s">
        <v>122</v>
      </c>
      <c r="E116" s="6"/>
      <c r="F116" s="18">
        <v>514659614</v>
      </c>
      <c r="G116" s="6" t="s">
        <v>223</v>
      </c>
      <c r="H116" s="6" t="s">
        <v>92</v>
      </c>
      <c r="I116" s="7">
        <v>2700</v>
      </c>
      <c r="J116" s="7">
        <v>1219</v>
      </c>
      <c r="K116" s="7">
        <v>0</v>
      </c>
      <c r="L116" s="7">
        <v>32.909999999999997</v>
      </c>
      <c r="M116" s="8">
        <v>1E-4</v>
      </c>
      <c r="N116" s="8">
        <f t="shared" si="1"/>
        <v>1.0897923314780701E-4</v>
      </c>
      <c r="O116" s="8">
        <f>L116/'סכום נכסי הקרן'!$C$42</f>
        <v>1.8161949074049457E-5</v>
      </c>
    </row>
    <row r="117" spans="2:15">
      <c r="B117" s="6" t="s">
        <v>570</v>
      </c>
      <c r="C117" s="17">
        <v>1139617</v>
      </c>
      <c r="D117" s="18" t="s">
        <v>122</v>
      </c>
      <c r="E117" s="6"/>
      <c r="F117" s="18">
        <v>510490071</v>
      </c>
      <c r="G117" s="6" t="s">
        <v>358</v>
      </c>
      <c r="H117" s="6" t="s">
        <v>92</v>
      </c>
      <c r="I117" s="7">
        <v>55928</v>
      </c>
      <c r="J117" s="7">
        <v>455.2</v>
      </c>
      <c r="K117" s="7">
        <v>0</v>
      </c>
      <c r="L117" s="7">
        <v>254.58</v>
      </c>
      <c r="M117" s="8">
        <v>1E-3</v>
      </c>
      <c r="N117" s="8">
        <f t="shared" si="1"/>
        <v>8.4302440518896121E-4</v>
      </c>
      <c r="O117" s="8">
        <f>L117/'סכום נכסי הקרן'!$C$42</f>
        <v>1.4049434807874542E-4</v>
      </c>
    </row>
    <row r="118" spans="2:15">
      <c r="B118" s="6" t="s">
        <v>571</v>
      </c>
      <c r="C118" s="17">
        <v>1087824</v>
      </c>
      <c r="D118" s="18" t="s">
        <v>122</v>
      </c>
      <c r="E118" s="6"/>
      <c r="F118" s="18">
        <v>520017146</v>
      </c>
      <c r="G118" s="6" t="s">
        <v>358</v>
      </c>
      <c r="H118" s="6" t="s">
        <v>92</v>
      </c>
      <c r="I118" s="7">
        <v>366138</v>
      </c>
      <c r="J118" s="7">
        <v>66.099999999999994</v>
      </c>
      <c r="K118" s="7">
        <v>0</v>
      </c>
      <c r="L118" s="7">
        <v>242.02</v>
      </c>
      <c r="M118" s="8">
        <v>2.9999999999999997E-4</v>
      </c>
      <c r="N118" s="8">
        <f t="shared" si="1"/>
        <v>8.014328169684673E-4</v>
      </c>
      <c r="O118" s="8">
        <f>L118/'סכום נכסי הקרן'!$C$42</f>
        <v>1.3356289622915376E-4</v>
      </c>
    </row>
    <row r="119" spans="2:15">
      <c r="B119" s="6" t="s">
        <v>572</v>
      </c>
      <c r="C119" s="17">
        <v>1156280</v>
      </c>
      <c r="D119" s="18" t="s">
        <v>122</v>
      </c>
      <c r="E119" s="6"/>
      <c r="F119" s="18">
        <v>510095987</v>
      </c>
      <c r="G119" s="6" t="s">
        <v>358</v>
      </c>
      <c r="H119" s="6" t="s">
        <v>92</v>
      </c>
      <c r="I119" s="7">
        <v>91992</v>
      </c>
      <c r="J119" s="7">
        <v>753.3</v>
      </c>
      <c r="K119" s="7">
        <v>0</v>
      </c>
      <c r="L119" s="7">
        <v>692.98</v>
      </c>
      <c r="M119" s="8">
        <v>1.1999999999999999E-3</v>
      </c>
      <c r="N119" s="8">
        <f t="shared" si="1"/>
        <v>2.2947562742864575E-3</v>
      </c>
      <c r="O119" s="8">
        <f>L119/'סכום נכסי הקרן'!$C$42</f>
        <v>3.8243292219188073E-4</v>
      </c>
    </row>
    <row r="120" spans="2:15">
      <c r="B120" s="6" t="s">
        <v>573</v>
      </c>
      <c r="C120" s="17">
        <v>373019</v>
      </c>
      <c r="D120" s="18" t="s">
        <v>122</v>
      </c>
      <c r="E120" s="6"/>
      <c r="F120" s="18">
        <v>520038274</v>
      </c>
      <c r="G120" s="6" t="s">
        <v>273</v>
      </c>
      <c r="H120" s="6" t="s">
        <v>92</v>
      </c>
      <c r="I120" s="7">
        <v>332690</v>
      </c>
      <c r="J120" s="7">
        <v>219</v>
      </c>
      <c r="K120" s="7">
        <v>0</v>
      </c>
      <c r="L120" s="7">
        <v>728.59</v>
      </c>
      <c r="M120" s="8">
        <v>1.4E-3</v>
      </c>
      <c r="N120" s="8">
        <f t="shared" si="1"/>
        <v>2.4126763743287974E-3</v>
      </c>
      <c r="O120" s="8">
        <f>L120/'סכום נכסי הקרן'!$C$42</f>
        <v>4.0208491266671822E-4</v>
      </c>
    </row>
    <row r="121" spans="2:15">
      <c r="B121" s="6" t="s">
        <v>574</v>
      </c>
      <c r="C121" s="17">
        <v>1108638</v>
      </c>
      <c r="D121" s="18" t="s">
        <v>122</v>
      </c>
      <c r="E121" s="6"/>
      <c r="F121" s="6" t="s">
        <v>408</v>
      </c>
      <c r="G121" s="6" t="s">
        <v>273</v>
      </c>
      <c r="H121" s="6" t="s">
        <v>92</v>
      </c>
      <c r="I121" s="7">
        <v>0.65</v>
      </c>
      <c r="J121" s="7">
        <v>2.5</v>
      </c>
      <c r="K121" s="7">
        <v>0</v>
      </c>
      <c r="L121" s="7">
        <v>0</v>
      </c>
      <c r="M121" s="8">
        <v>0</v>
      </c>
      <c r="N121" s="8">
        <f t="shared" si="1"/>
        <v>0</v>
      </c>
      <c r="O121" s="8">
        <f>L121/'סכום נכסי הקרן'!$C$42</f>
        <v>0</v>
      </c>
    </row>
    <row r="122" spans="2:15">
      <c r="B122" s="6" t="s">
        <v>575</v>
      </c>
      <c r="C122" s="17">
        <v>1147685</v>
      </c>
      <c r="D122" s="18" t="s">
        <v>122</v>
      </c>
      <c r="E122" s="6"/>
      <c r="F122" s="18">
        <v>515818524</v>
      </c>
      <c r="G122" s="6" t="s">
        <v>470</v>
      </c>
      <c r="H122" s="6" t="s">
        <v>92</v>
      </c>
      <c r="I122" s="7">
        <v>5800</v>
      </c>
      <c r="J122" s="7">
        <v>4161</v>
      </c>
      <c r="K122" s="7">
        <v>0</v>
      </c>
      <c r="L122" s="7">
        <v>241.34</v>
      </c>
      <c r="M122" s="8">
        <v>5.9999999999999995E-4</v>
      </c>
      <c r="N122" s="8">
        <f t="shared" si="1"/>
        <v>7.9918104308391821E-4</v>
      </c>
      <c r="O122" s="8">
        <f>L122/'סכום נכסי הקרן'!$C$42</f>
        <v>1.3318762654302937E-4</v>
      </c>
    </row>
    <row r="123" spans="2:15">
      <c r="B123" s="6" t="s">
        <v>576</v>
      </c>
      <c r="C123" s="17">
        <v>686014</v>
      </c>
      <c r="D123" s="18" t="s">
        <v>122</v>
      </c>
      <c r="E123" s="6"/>
      <c r="F123" s="18">
        <v>520018482</v>
      </c>
      <c r="G123" s="6" t="s">
        <v>470</v>
      </c>
      <c r="H123" s="6" t="s">
        <v>92</v>
      </c>
      <c r="I123" s="7">
        <v>196.28</v>
      </c>
      <c r="J123" s="7">
        <v>13700</v>
      </c>
      <c r="K123" s="7">
        <v>0</v>
      </c>
      <c r="L123" s="7">
        <v>26.89</v>
      </c>
      <c r="M123" s="8">
        <v>1E-4</v>
      </c>
      <c r="N123" s="8">
        <f t="shared" si="1"/>
        <v>8.9044411405181742E-5</v>
      </c>
      <c r="O123" s="8">
        <f>L123/'סכום נכסי הקרן'!$C$42</f>
        <v>1.4839708617477665E-5</v>
      </c>
    </row>
    <row r="124" spans="2:15">
      <c r="B124" s="6" t="s">
        <v>577</v>
      </c>
      <c r="C124" s="17">
        <v>1081561</v>
      </c>
      <c r="D124" s="18" t="s">
        <v>122</v>
      </c>
      <c r="E124" s="6"/>
      <c r="F124" s="18">
        <v>520043480</v>
      </c>
      <c r="G124" s="6" t="s">
        <v>360</v>
      </c>
      <c r="H124" s="6" t="s">
        <v>92</v>
      </c>
      <c r="I124" s="7">
        <v>4352</v>
      </c>
      <c r="J124" s="7">
        <v>7175</v>
      </c>
      <c r="K124" s="7">
        <v>0</v>
      </c>
      <c r="L124" s="7">
        <v>312.26</v>
      </c>
      <c r="M124" s="8">
        <v>5.0000000000000001E-4</v>
      </c>
      <c r="N124" s="8">
        <f t="shared" si="1"/>
        <v>1.03402781351365E-3</v>
      </c>
      <c r="O124" s="8">
        <f>L124/'סכום נכסי הקרן'!$C$42</f>
        <v>1.7232604733706121E-4</v>
      </c>
    </row>
    <row r="125" spans="2:15">
      <c r="B125" s="6" t="s">
        <v>578</v>
      </c>
      <c r="C125" s="17">
        <v>384016</v>
      </c>
      <c r="D125" s="18" t="s">
        <v>122</v>
      </c>
      <c r="E125" s="6"/>
      <c r="F125" s="18">
        <v>520038530</v>
      </c>
      <c r="G125" s="6" t="s">
        <v>360</v>
      </c>
      <c r="H125" s="6" t="s">
        <v>92</v>
      </c>
      <c r="I125" s="7">
        <v>6372</v>
      </c>
      <c r="J125" s="7">
        <v>1324</v>
      </c>
      <c r="K125" s="7">
        <v>0</v>
      </c>
      <c r="L125" s="7">
        <v>84.37</v>
      </c>
      <c r="M125" s="8">
        <v>2.0000000000000001E-4</v>
      </c>
      <c r="N125" s="8">
        <f t="shared" si="1"/>
        <v>2.793855332932385E-4</v>
      </c>
      <c r="O125" s="8">
        <f>L125/'סכום נכסי הקרן'!$C$42</f>
        <v>4.6561034438698059E-5</v>
      </c>
    </row>
    <row r="126" spans="2:15">
      <c r="B126" s="6" t="s">
        <v>579</v>
      </c>
      <c r="C126" s="17">
        <v>1090141</v>
      </c>
      <c r="D126" s="18" t="s">
        <v>122</v>
      </c>
      <c r="E126" s="6"/>
      <c r="F126" s="18">
        <v>511870891</v>
      </c>
      <c r="G126" s="6" t="s">
        <v>360</v>
      </c>
      <c r="H126" s="6" t="s">
        <v>92</v>
      </c>
      <c r="I126" s="7">
        <v>792712</v>
      </c>
      <c r="J126" s="7">
        <v>8</v>
      </c>
      <c r="K126" s="7">
        <v>0</v>
      </c>
      <c r="L126" s="7">
        <v>63.42</v>
      </c>
      <c r="M126" s="8">
        <v>1.9E-3</v>
      </c>
      <c r="N126" s="8">
        <f t="shared" si="1"/>
        <v>2.1001102905602922E-4</v>
      </c>
      <c r="O126" s="8">
        <f>L126/'סכום נכסי הקרן'!$C$42</f>
        <v>3.4999416902954021E-5</v>
      </c>
    </row>
    <row r="127" spans="2:15">
      <c r="B127" s="6" t="s">
        <v>580</v>
      </c>
      <c r="C127" s="17">
        <v>1170240</v>
      </c>
      <c r="D127" s="18" t="s">
        <v>122</v>
      </c>
      <c r="E127" s="6"/>
      <c r="F127" s="18">
        <v>515114429</v>
      </c>
      <c r="G127" s="6" t="s">
        <v>473</v>
      </c>
      <c r="H127" s="6" t="s">
        <v>92</v>
      </c>
      <c r="I127" s="7">
        <v>10500</v>
      </c>
      <c r="J127" s="7">
        <v>4147</v>
      </c>
      <c r="K127" s="7">
        <v>0</v>
      </c>
      <c r="L127" s="7">
        <v>435.44</v>
      </c>
      <c r="M127" s="8">
        <v>4.0000000000000002E-4</v>
      </c>
      <c r="N127" s="8">
        <f t="shared" si="1"/>
        <v>1.4419300298353416E-3</v>
      </c>
      <c r="O127" s="8">
        <f>L127/'סכום נכסי הקרן'!$C$42</f>
        <v>2.4030504724412326E-4</v>
      </c>
    </row>
    <row r="128" spans="2:15">
      <c r="B128" s="6" t="s">
        <v>581</v>
      </c>
      <c r="C128" s="17">
        <v>1169895</v>
      </c>
      <c r="D128" s="18" t="s">
        <v>122</v>
      </c>
      <c r="E128" s="6"/>
      <c r="F128" s="18">
        <v>514856772</v>
      </c>
      <c r="G128" s="6" t="s">
        <v>473</v>
      </c>
      <c r="H128" s="6" t="s">
        <v>92</v>
      </c>
      <c r="I128" s="7">
        <v>12300</v>
      </c>
      <c r="J128" s="7">
        <v>1348</v>
      </c>
      <c r="K128" s="7">
        <v>0</v>
      </c>
      <c r="L128" s="7">
        <v>165.8</v>
      </c>
      <c r="M128" s="8">
        <v>1E-4</v>
      </c>
      <c r="N128" s="8">
        <f t="shared" si="1"/>
        <v>5.4903545596798561E-4</v>
      </c>
      <c r="O128" s="8">
        <f>L128/'סכום נכסי הקרן'!$C$42</f>
        <v>9.1499579352093615E-5</v>
      </c>
    </row>
    <row r="129" spans="2:15">
      <c r="B129" s="6" t="s">
        <v>582</v>
      </c>
      <c r="C129" s="17">
        <v>1157114</v>
      </c>
      <c r="D129" s="18" t="s">
        <v>122</v>
      </c>
      <c r="E129" s="6"/>
      <c r="F129" s="18">
        <v>515883809</v>
      </c>
      <c r="G129" s="6" t="s">
        <v>473</v>
      </c>
      <c r="H129" s="6" t="s">
        <v>92</v>
      </c>
      <c r="I129" s="7">
        <v>24631.88</v>
      </c>
      <c r="J129" s="7">
        <v>821.5</v>
      </c>
      <c r="K129" s="7">
        <v>0</v>
      </c>
      <c r="L129" s="7">
        <v>202.35</v>
      </c>
      <c r="M129" s="8">
        <v>1.1999999999999999E-3</v>
      </c>
      <c r="N129" s="8">
        <f t="shared" si="1"/>
        <v>6.7006830226249629E-4</v>
      </c>
      <c r="O129" s="8">
        <f>L129/'סכום נכסי הקרן'!$C$42</f>
        <v>1.116703249812795E-4</v>
      </c>
    </row>
    <row r="130" spans="2:15">
      <c r="B130" s="6" t="s">
        <v>583</v>
      </c>
      <c r="C130" s="17">
        <v>1170216</v>
      </c>
      <c r="D130" s="18" t="s">
        <v>122</v>
      </c>
      <c r="E130" s="6"/>
      <c r="F130" s="18">
        <v>515251593</v>
      </c>
      <c r="G130" s="6" t="s">
        <v>226</v>
      </c>
      <c r="H130" s="6" t="s">
        <v>92</v>
      </c>
      <c r="I130" s="7">
        <v>75000</v>
      </c>
      <c r="J130" s="7">
        <v>1027</v>
      </c>
      <c r="K130" s="7">
        <v>0</v>
      </c>
      <c r="L130" s="7">
        <v>770.25</v>
      </c>
      <c r="M130" s="8">
        <v>8.0000000000000004E-4</v>
      </c>
      <c r="N130" s="8">
        <f t="shared" si="1"/>
        <v>2.5506306390792573E-3</v>
      </c>
      <c r="O130" s="8">
        <f>L130/'סכום נכסי הקרן'!$C$42</f>
        <v>4.2507569961369176E-4</v>
      </c>
    </row>
    <row r="131" spans="2:15">
      <c r="B131" s="6" t="s">
        <v>584</v>
      </c>
      <c r="C131" s="17">
        <v>1090117</v>
      </c>
      <c r="D131" s="18" t="s">
        <v>122</v>
      </c>
      <c r="E131" s="6"/>
      <c r="F131" s="18">
        <v>512288713</v>
      </c>
      <c r="G131" s="6" t="s">
        <v>339</v>
      </c>
      <c r="H131" s="6" t="s">
        <v>92</v>
      </c>
      <c r="I131" s="7">
        <v>32114</v>
      </c>
      <c r="J131" s="7">
        <v>950</v>
      </c>
      <c r="K131" s="7">
        <v>0</v>
      </c>
      <c r="L131" s="7">
        <v>305.08</v>
      </c>
      <c r="M131" s="8">
        <v>5.0000000000000001E-4</v>
      </c>
      <c r="N131" s="8">
        <f t="shared" si="1"/>
        <v>1.0102517304385588E-3</v>
      </c>
      <c r="O131" s="8">
        <f>L131/'סכום נכסי הקרן'!$C$42</f>
        <v>1.6836364094533605E-4</v>
      </c>
    </row>
    <row r="132" spans="2:15">
      <c r="B132" s="6" t="s">
        <v>585</v>
      </c>
      <c r="C132" s="17">
        <v>639013</v>
      </c>
      <c r="D132" s="18" t="s">
        <v>122</v>
      </c>
      <c r="E132" s="6"/>
      <c r="F132" s="18">
        <v>520023896</v>
      </c>
      <c r="G132" s="6" t="s">
        <v>269</v>
      </c>
      <c r="H132" s="6" t="s">
        <v>92</v>
      </c>
      <c r="I132" s="7">
        <v>0.14000000000000001</v>
      </c>
      <c r="J132" s="7">
        <v>906</v>
      </c>
      <c r="K132" s="7">
        <v>0</v>
      </c>
      <c r="L132" s="7">
        <v>0</v>
      </c>
      <c r="M132" s="8">
        <v>0</v>
      </c>
      <c r="N132" s="8">
        <f t="shared" si="1"/>
        <v>0</v>
      </c>
      <c r="O132" s="8">
        <f>L132/'סכום נכסי הקרן'!$C$42</f>
        <v>0</v>
      </c>
    </row>
    <row r="133" spans="2:15">
      <c r="B133" s="6" t="s">
        <v>586</v>
      </c>
      <c r="C133" s="17">
        <v>1129493</v>
      </c>
      <c r="D133" s="18" t="s">
        <v>122</v>
      </c>
      <c r="E133" s="6"/>
      <c r="F133" s="18">
        <v>514837111</v>
      </c>
      <c r="G133" s="6" t="s">
        <v>282</v>
      </c>
      <c r="H133" s="6" t="s">
        <v>92</v>
      </c>
      <c r="I133" s="7">
        <v>25231</v>
      </c>
      <c r="J133" s="7">
        <v>615.70000000000005</v>
      </c>
      <c r="K133" s="7">
        <v>0</v>
      </c>
      <c r="L133" s="7">
        <v>155.35</v>
      </c>
      <c r="M133" s="8">
        <v>1.2999999999999999E-3</v>
      </c>
      <c r="N133" s="8">
        <f t="shared" si="1"/>
        <v>5.1443098965395998E-4</v>
      </c>
      <c r="O133" s="8">
        <f>L133/'סכום נכסי הקרן'!$C$42</f>
        <v>8.5732567263858511E-5</v>
      </c>
    </row>
    <row r="134" spans="2:15">
      <c r="B134" s="6" t="s">
        <v>587</v>
      </c>
      <c r="C134" s="17">
        <v>1141969</v>
      </c>
      <c r="D134" s="18" t="s">
        <v>122</v>
      </c>
      <c r="E134" s="6"/>
      <c r="F134" s="18">
        <v>550263107</v>
      </c>
      <c r="G134" s="6" t="s">
        <v>282</v>
      </c>
      <c r="H134" s="6" t="s">
        <v>92</v>
      </c>
      <c r="I134" s="7">
        <v>51344</v>
      </c>
      <c r="J134" s="7">
        <v>1153</v>
      </c>
      <c r="K134" s="7">
        <v>0</v>
      </c>
      <c r="L134" s="7">
        <v>592</v>
      </c>
      <c r="M134" s="8">
        <v>8.0000000000000004E-4</v>
      </c>
      <c r="N134" s="8">
        <f t="shared" si="1"/>
        <v>1.9603678524309255E-3</v>
      </c>
      <c r="O134" s="8">
        <f>L134/'סכום נכסי הקרן'!$C$42</f>
        <v>3.26705373802409E-4</v>
      </c>
    </row>
    <row r="135" spans="2:15">
      <c r="B135" s="6" t="s">
        <v>588</v>
      </c>
      <c r="C135" s="17">
        <v>1094986</v>
      </c>
      <c r="D135" s="18" t="s">
        <v>122</v>
      </c>
      <c r="E135" s="6"/>
      <c r="F135" s="18">
        <v>513734566</v>
      </c>
      <c r="G135" s="6" t="s">
        <v>259</v>
      </c>
      <c r="H135" s="6" t="s">
        <v>92</v>
      </c>
      <c r="I135" s="7">
        <v>12500</v>
      </c>
      <c r="J135" s="7">
        <v>317.3</v>
      </c>
      <c r="K135" s="7">
        <v>0</v>
      </c>
      <c r="L135" s="7">
        <v>39.659999999999997</v>
      </c>
      <c r="M135" s="8">
        <v>1E-4</v>
      </c>
      <c r="N135" s="8">
        <f t="shared" si="1"/>
        <v>1.3133140038413936E-4</v>
      </c>
      <c r="O135" s="8">
        <f>L135/'סכום נכסי הקרן'!$C$42</f>
        <v>2.1887052576019492E-5</v>
      </c>
    </row>
    <row r="136" spans="2:15">
      <c r="B136" s="6" t="s">
        <v>589</v>
      </c>
      <c r="C136" s="17">
        <v>1080613</v>
      </c>
      <c r="D136" s="18" t="s">
        <v>122</v>
      </c>
      <c r="E136" s="6"/>
      <c r="F136" s="18">
        <v>520041963</v>
      </c>
      <c r="G136" s="6" t="s">
        <v>259</v>
      </c>
      <c r="H136" s="6" t="s">
        <v>92</v>
      </c>
      <c r="I136" s="7">
        <v>4348</v>
      </c>
      <c r="J136" s="7">
        <v>1888</v>
      </c>
      <c r="K136" s="7">
        <v>0</v>
      </c>
      <c r="L136" s="7">
        <v>82.09</v>
      </c>
      <c r="M136" s="8">
        <v>2.9999999999999997E-4</v>
      </c>
      <c r="N136" s="8">
        <f t="shared" si="1"/>
        <v>2.7183546791563295E-4</v>
      </c>
      <c r="O136" s="8">
        <f>L136/'סכום נכסי הקרן'!$C$42</f>
        <v>4.5302777255810401E-5</v>
      </c>
    </row>
    <row r="137" spans="2:15">
      <c r="B137" s="6" t="s">
        <v>590</v>
      </c>
      <c r="C137" s="17">
        <v>1141464</v>
      </c>
      <c r="D137" s="18" t="s">
        <v>122</v>
      </c>
      <c r="E137" s="6"/>
      <c r="F137" s="18">
        <v>513834606</v>
      </c>
      <c r="G137" s="6" t="s">
        <v>259</v>
      </c>
      <c r="H137" s="6" t="s">
        <v>92</v>
      </c>
      <c r="I137" s="7">
        <v>85000</v>
      </c>
      <c r="J137" s="7">
        <v>1188</v>
      </c>
      <c r="K137" s="7">
        <v>0</v>
      </c>
      <c r="L137" s="7">
        <v>1009.8</v>
      </c>
      <c r="M137" s="8">
        <v>1.2999999999999999E-3</v>
      </c>
      <c r="N137" s="8">
        <f t="shared" si="1"/>
        <v>3.3438842185553185E-3</v>
      </c>
      <c r="O137" s="8">
        <f>L137/'סכום נכסי הקרן'!$C$42</f>
        <v>5.5727548389471724E-4</v>
      </c>
    </row>
    <row r="138" spans="2:15">
      <c r="B138" s="6" t="s">
        <v>591</v>
      </c>
      <c r="C138" s="17">
        <v>1170893</v>
      </c>
      <c r="D138" s="18" t="s">
        <v>122</v>
      </c>
      <c r="E138" s="6"/>
      <c r="F138" s="18">
        <v>512764408</v>
      </c>
      <c r="G138" s="6" t="s">
        <v>259</v>
      </c>
      <c r="H138" s="6" t="s">
        <v>92</v>
      </c>
      <c r="I138" s="7">
        <v>4000</v>
      </c>
      <c r="J138" s="7">
        <v>1144</v>
      </c>
      <c r="K138" s="7">
        <v>0</v>
      </c>
      <c r="L138" s="7">
        <v>45.76</v>
      </c>
      <c r="M138" s="8">
        <v>1E-4</v>
      </c>
      <c r="N138" s="8">
        <f t="shared" si="1"/>
        <v>1.5153113670141749E-4</v>
      </c>
      <c r="O138" s="8">
        <f>L138/'סכום נכסי הקרן'!$C$42</f>
        <v>2.525344240742945E-5</v>
      </c>
    </row>
    <row r="139" spans="2:15">
      <c r="B139" s="6" t="s">
        <v>592</v>
      </c>
      <c r="C139" s="17">
        <v>208017</v>
      </c>
      <c r="D139" s="18" t="s">
        <v>122</v>
      </c>
      <c r="E139" s="6"/>
      <c r="F139" s="18">
        <v>520036070</v>
      </c>
      <c r="G139" s="6" t="s">
        <v>259</v>
      </c>
      <c r="H139" s="6" t="s">
        <v>92</v>
      </c>
      <c r="I139" s="7">
        <v>0</v>
      </c>
      <c r="J139" s="7">
        <v>1716</v>
      </c>
      <c r="K139" s="7">
        <v>3.09</v>
      </c>
      <c r="L139" s="7">
        <v>3.09</v>
      </c>
      <c r="M139" s="8">
        <v>0</v>
      </c>
      <c r="N139" s="8">
        <f t="shared" si="1"/>
        <v>1.0232325445965473E-5</v>
      </c>
      <c r="O139" s="8">
        <f>L139/'סכום נכסי הקרן'!$C$42</f>
        <v>1.7052696031240604E-6</v>
      </c>
    </row>
    <row r="140" spans="2:15">
      <c r="B140" s="6" t="s">
        <v>593</v>
      </c>
      <c r="C140" s="17">
        <v>333013</v>
      </c>
      <c r="D140" s="18" t="s">
        <v>122</v>
      </c>
      <c r="E140" s="6"/>
      <c r="F140" s="18">
        <v>520033713</v>
      </c>
      <c r="G140" s="6" t="s">
        <v>259</v>
      </c>
      <c r="H140" s="6" t="s">
        <v>92</v>
      </c>
      <c r="I140" s="7">
        <v>27211</v>
      </c>
      <c r="J140" s="7">
        <v>320.60000000000002</v>
      </c>
      <c r="K140" s="7">
        <v>0</v>
      </c>
      <c r="L140" s="7">
        <v>87.24</v>
      </c>
      <c r="M140" s="8">
        <v>1E-4</v>
      </c>
      <c r="N140" s="8">
        <f t="shared" ref="N140:N203" si="2">L140/$L$11</f>
        <v>2.8888934365890869E-4</v>
      </c>
      <c r="O140" s="8">
        <f>L140/'סכום נכסי הקרן'!$C$42</f>
        <v>4.8144893261017161E-5</v>
      </c>
    </row>
    <row r="141" spans="2:15">
      <c r="B141" s="6" t="s">
        <v>594</v>
      </c>
      <c r="C141" s="17">
        <v>1107663</v>
      </c>
      <c r="D141" s="18" t="s">
        <v>122</v>
      </c>
      <c r="E141" s="6"/>
      <c r="F141" s="18">
        <v>512832742</v>
      </c>
      <c r="G141" s="6" t="s">
        <v>230</v>
      </c>
      <c r="H141" s="6" t="s">
        <v>92</v>
      </c>
      <c r="I141" s="7">
        <v>0.9</v>
      </c>
      <c r="J141" s="7">
        <v>532</v>
      </c>
      <c r="K141" s="7">
        <v>0</v>
      </c>
      <c r="L141" s="7">
        <v>0</v>
      </c>
      <c r="M141" s="8">
        <v>0</v>
      </c>
      <c r="N141" s="8">
        <f t="shared" si="2"/>
        <v>0</v>
      </c>
      <c r="O141" s="8">
        <f>L141/'סכום נכסי הקרן'!$C$42</f>
        <v>0</v>
      </c>
    </row>
    <row r="142" spans="2:15">
      <c r="B142" s="6" t="s">
        <v>595</v>
      </c>
      <c r="C142" s="17">
        <v>1092345</v>
      </c>
      <c r="D142" s="18" t="s">
        <v>122</v>
      </c>
      <c r="E142" s="6"/>
      <c r="F142" s="18">
        <v>511396046</v>
      </c>
      <c r="G142" s="6" t="s">
        <v>230</v>
      </c>
      <c r="H142" s="6" t="s">
        <v>92</v>
      </c>
      <c r="I142" s="7">
        <v>21316</v>
      </c>
      <c r="J142" s="7">
        <v>464.9</v>
      </c>
      <c r="K142" s="7">
        <v>0</v>
      </c>
      <c r="L142" s="7">
        <v>99.1</v>
      </c>
      <c r="M142" s="8">
        <v>8.9999999999999998E-4</v>
      </c>
      <c r="N142" s="8">
        <f t="shared" si="2"/>
        <v>3.2816292935119041E-4</v>
      </c>
      <c r="O142" s="8">
        <f>L142/'סכום נכסי הקרן'!$C$42</f>
        <v>5.4690038080774882E-5</v>
      </c>
    </row>
    <row r="143" spans="2:15">
      <c r="B143" s="6" t="s">
        <v>596</v>
      </c>
      <c r="C143" s="17">
        <v>1080597</v>
      </c>
      <c r="D143" s="18" t="s">
        <v>122</v>
      </c>
      <c r="E143" s="6"/>
      <c r="F143" s="18">
        <v>520041674</v>
      </c>
      <c r="G143" s="6" t="s">
        <v>230</v>
      </c>
      <c r="H143" s="6" t="s">
        <v>92</v>
      </c>
      <c r="I143" s="7">
        <v>20000</v>
      </c>
      <c r="J143" s="7">
        <v>111.2</v>
      </c>
      <c r="K143" s="7">
        <v>0</v>
      </c>
      <c r="L143" s="7">
        <v>22.24</v>
      </c>
      <c r="M143" s="8">
        <v>2.9999999999999997E-4</v>
      </c>
      <c r="N143" s="8">
        <f t="shared" si="2"/>
        <v>7.364625175348612E-5</v>
      </c>
      <c r="O143" s="8">
        <f>L143/'סכום נכסי הקרן'!$C$42</f>
        <v>1.2273526205009419E-5</v>
      </c>
    </row>
    <row r="144" spans="2:15">
      <c r="B144" s="6" t="s">
        <v>597</v>
      </c>
      <c r="C144" s="17">
        <v>1156926</v>
      </c>
      <c r="D144" s="18" t="s">
        <v>122</v>
      </c>
      <c r="E144" s="6"/>
      <c r="F144" s="18">
        <v>515846558</v>
      </c>
      <c r="G144" s="6" t="s">
        <v>213</v>
      </c>
      <c r="H144" s="6" t="s">
        <v>92</v>
      </c>
      <c r="I144" s="7">
        <v>6561303</v>
      </c>
      <c r="J144" s="7">
        <v>96.2</v>
      </c>
      <c r="K144" s="7">
        <v>0</v>
      </c>
      <c r="L144" s="7">
        <v>6311.97</v>
      </c>
      <c r="M144" s="8">
        <v>6.0000000000000001E-3</v>
      </c>
      <c r="N144" s="8">
        <f t="shared" si="2"/>
        <v>2.0901660597142619E-2</v>
      </c>
      <c r="O144" s="8">
        <f>L144/'סכום נכסי הקרן'!$C$42</f>
        <v>3.4833691187155266E-3</v>
      </c>
    </row>
    <row r="145" spans="2:15">
      <c r="B145" s="6" t="s">
        <v>598</v>
      </c>
      <c r="C145" s="17">
        <v>1093202</v>
      </c>
      <c r="D145" s="18" t="s">
        <v>122</v>
      </c>
      <c r="E145" s="6"/>
      <c r="F145" s="18">
        <v>520043878</v>
      </c>
      <c r="G145" s="6" t="s">
        <v>213</v>
      </c>
      <c r="H145" s="6" t="s">
        <v>92</v>
      </c>
      <c r="I145" s="7">
        <v>8657</v>
      </c>
      <c r="J145" s="7">
        <v>7929</v>
      </c>
      <c r="K145" s="7">
        <v>0</v>
      </c>
      <c r="L145" s="7">
        <v>686.41</v>
      </c>
      <c r="M145" s="8">
        <v>5.0000000000000001E-4</v>
      </c>
      <c r="N145" s="8">
        <f t="shared" si="2"/>
        <v>2.2730001648430939E-3</v>
      </c>
      <c r="O145" s="8">
        <f>L145/'סכום נכסי הקרן'!$C$42</f>
        <v>3.7880715478329652E-4</v>
      </c>
    </row>
    <row r="146" spans="2:15">
      <c r="B146" s="6" t="s">
        <v>599</v>
      </c>
      <c r="C146" s="17">
        <v>1097344</v>
      </c>
      <c r="D146" s="18" t="s">
        <v>122</v>
      </c>
      <c r="E146" s="6"/>
      <c r="F146" s="18">
        <v>512758350</v>
      </c>
      <c r="G146" s="6" t="s">
        <v>413</v>
      </c>
      <c r="H146" s="6" t="s">
        <v>92</v>
      </c>
      <c r="I146" s="7">
        <v>15000</v>
      </c>
      <c r="J146" s="7">
        <v>733.8</v>
      </c>
      <c r="K146" s="7">
        <v>0</v>
      </c>
      <c r="L146" s="7">
        <v>110.07</v>
      </c>
      <c r="M146" s="8">
        <v>1.8E-3</v>
      </c>
      <c r="N146" s="8">
        <f t="shared" si="2"/>
        <v>3.6448934040045941E-4</v>
      </c>
      <c r="O146" s="8">
        <f>L146/'סכום נכסי הקרן'!$C$42</f>
        <v>6.0744021105458032E-5</v>
      </c>
    </row>
    <row r="147" spans="2:15">
      <c r="B147" s="6" t="s">
        <v>600</v>
      </c>
      <c r="C147" s="17">
        <v>1095819</v>
      </c>
      <c r="D147" s="18" t="s">
        <v>122</v>
      </c>
      <c r="E147" s="6"/>
      <c r="F147" s="18">
        <v>512849498</v>
      </c>
      <c r="G147" s="6" t="s">
        <v>413</v>
      </c>
      <c r="H147" s="6" t="s">
        <v>92</v>
      </c>
      <c r="I147" s="7">
        <v>11371</v>
      </c>
      <c r="J147" s="7">
        <v>4208</v>
      </c>
      <c r="K147" s="7">
        <v>0</v>
      </c>
      <c r="L147" s="7">
        <v>478.49</v>
      </c>
      <c r="M147" s="8">
        <v>4.0000000000000002E-4</v>
      </c>
      <c r="N147" s="8">
        <f t="shared" si="2"/>
        <v>1.5844871853203945E-3</v>
      </c>
      <c r="O147" s="8">
        <f>L147/'סכום נכסי הקרן'!$C$42</f>
        <v>2.6406292957890996E-4</v>
      </c>
    </row>
    <row r="148" spans="2:15">
      <c r="B148" s="6" t="s">
        <v>601</v>
      </c>
      <c r="C148" s="17">
        <v>1170000</v>
      </c>
      <c r="D148" s="18" t="s">
        <v>122</v>
      </c>
      <c r="E148" s="6"/>
      <c r="F148" s="18">
        <v>514707736</v>
      </c>
      <c r="G148" s="6" t="s">
        <v>602</v>
      </c>
      <c r="H148" s="6" t="s">
        <v>92</v>
      </c>
      <c r="I148" s="7">
        <v>18500</v>
      </c>
      <c r="J148" s="7">
        <v>2564</v>
      </c>
      <c r="K148" s="7">
        <v>0</v>
      </c>
      <c r="L148" s="7">
        <v>474.34</v>
      </c>
      <c r="M148" s="8">
        <v>6.9999999999999999E-4</v>
      </c>
      <c r="N148" s="8">
        <f t="shared" si="2"/>
        <v>1.5707447417602791E-3</v>
      </c>
      <c r="O148" s="8">
        <f>L148/'סכום נכסי הקרן'!$C$42</f>
        <v>2.6177268075918021E-4</v>
      </c>
    </row>
    <row r="149" spans="2:15">
      <c r="B149" s="6" t="s">
        <v>603</v>
      </c>
      <c r="C149" s="17">
        <v>1104280</v>
      </c>
      <c r="D149" s="18" t="s">
        <v>122</v>
      </c>
      <c r="E149" s="6"/>
      <c r="F149" s="18">
        <v>511898835</v>
      </c>
      <c r="G149" s="6" t="s">
        <v>604</v>
      </c>
      <c r="H149" s="6" t="s">
        <v>92</v>
      </c>
      <c r="I149" s="7">
        <v>71424</v>
      </c>
      <c r="J149" s="7">
        <v>197.7</v>
      </c>
      <c r="K149" s="7">
        <v>0</v>
      </c>
      <c r="L149" s="7">
        <v>141.21</v>
      </c>
      <c r="M149" s="8">
        <v>4.0000000000000002E-4</v>
      </c>
      <c r="N149" s="8">
        <f t="shared" si="2"/>
        <v>4.6760733858407265E-4</v>
      </c>
      <c r="O149" s="8">
        <f>L149/'סכום נכסי הקרן'!$C$42</f>
        <v>7.792916526121314E-5</v>
      </c>
    </row>
    <row r="150" spans="2:15">
      <c r="B150" s="6" t="s">
        <v>605</v>
      </c>
      <c r="C150" s="17">
        <v>1139195</v>
      </c>
      <c r="D150" s="18" t="s">
        <v>122</v>
      </c>
      <c r="E150" s="6"/>
      <c r="F150" s="18">
        <v>515434074</v>
      </c>
      <c r="G150" s="6" t="s">
        <v>196</v>
      </c>
      <c r="H150" s="6" t="s">
        <v>92</v>
      </c>
      <c r="I150" s="7">
        <v>50346.2</v>
      </c>
      <c r="J150" s="7">
        <v>613.20000000000005</v>
      </c>
      <c r="K150" s="7">
        <v>0</v>
      </c>
      <c r="L150" s="7">
        <v>308.72000000000003</v>
      </c>
      <c r="M150" s="8">
        <v>5.0000000000000001E-4</v>
      </c>
      <c r="N150" s="8">
        <f t="shared" si="2"/>
        <v>1.0223053435852625E-3</v>
      </c>
      <c r="O150" s="8">
        <f>L150/'סכום נכסי הקרן'!$C$42</f>
        <v>1.703724375004725E-4</v>
      </c>
    </row>
    <row r="151" spans="2:15">
      <c r="B151" s="6" t="s">
        <v>606</v>
      </c>
      <c r="C151" s="17">
        <v>1140573</v>
      </c>
      <c r="D151" s="18" t="s">
        <v>122</v>
      </c>
      <c r="E151" s="6"/>
      <c r="F151" s="18">
        <v>515327120</v>
      </c>
      <c r="G151" s="6" t="s">
        <v>196</v>
      </c>
      <c r="H151" s="6" t="s">
        <v>92</v>
      </c>
      <c r="I151" s="7">
        <v>262188</v>
      </c>
      <c r="J151" s="7">
        <v>191</v>
      </c>
      <c r="K151" s="7">
        <v>0</v>
      </c>
      <c r="L151" s="7">
        <v>500.78</v>
      </c>
      <c r="M151" s="8">
        <v>4.0000000000000002E-4</v>
      </c>
      <c r="N151" s="8">
        <f t="shared" si="2"/>
        <v>1.6582990086830387E-3</v>
      </c>
      <c r="O151" s="8">
        <f>L151/'סכום נכסי הקרן'!$C$42</f>
        <v>2.7636404914319318E-4</v>
      </c>
    </row>
    <row r="152" spans="2:15">
      <c r="B152" s="6" t="s">
        <v>607</v>
      </c>
      <c r="C152" s="17">
        <v>699017</v>
      </c>
      <c r="D152" s="18" t="s">
        <v>122</v>
      </c>
      <c r="E152" s="6"/>
      <c r="F152" s="18">
        <v>520025438</v>
      </c>
      <c r="G152" s="6" t="s">
        <v>196</v>
      </c>
      <c r="H152" s="6" t="s">
        <v>92</v>
      </c>
      <c r="I152" s="7">
        <v>2362</v>
      </c>
      <c r="J152" s="7">
        <v>31670</v>
      </c>
      <c r="K152" s="7">
        <v>0</v>
      </c>
      <c r="L152" s="7">
        <v>748.05</v>
      </c>
      <c r="M152" s="8">
        <v>4.0000000000000002E-4</v>
      </c>
      <c r="N152" s="8">
        <f t="shared" si="2"/>
        <v>2.4771168446130975E-3</v>
      </c>
      <c r="O152" s="8">
        <f>L152/'סכום נכסי הקרן'!$C$42</f>
        <v>4.1282424809610139E-4</v>
      </c>
    </row>
    <row r="153" spans="2:15">
      <c r="B153" s="6" t="s">
        <v>608</v>
      </c>
      <c r="C153" s="17">
        <v>1162775</v>
      </c>
      <c r="D153" s="18" t="s">
        <v>122</v>
      </c>
      <c r="E153" s="6"/>
      <c r="F153" s="18">
        <v>516117181</v>
      </c>
      <c r="G153" s="6" t="s">
        <v>196</v>
      </c>
      <c r="H153" s="6" t="s">
        <v>92</v>
      </c>
      <c r="I153" s="7">
        <v>33600</v>
      </c>
      <c r="J153" s="7">
        <v>1339</v>
      </c>
      <c r="K153" s="7">
        <v>0</v>
      </c>
      <c r="L153" s="7">
        <v>449.9</v>
      </c>
      <c r="M153" s="8">
        <v>5.0000000000000001E-4</v>
      </c>
      <c r="N153" s="8">
        <f t="shared" si="2"/>
        <v>1.4898133392038401E-3</v>
      </c>
      <c r="O153" s="8">
        <f>L153/'סכום נכסי הקרן'!$C$42</f>
        <v>2.482850467461213E-4</v>
      </c>
    </row>
    <row r="154" spans="2:15">
      <c r="B154" s="6" t="s">
        <v>609</v>
      </c>
      <c r="C154" s="17">
        <v>313015</v>
      </c>
      <c r="D154" s="18" t="s">
        <v>122</v>
      </c>
      <c r="E154" s="6"/>
      <c r="F154" s="18">
        <v>520037540</v>
      </c>
      <c r="G154" s="6" t="s">
        <v>237</v>
      </c>
      <c r="H154" s="6" t="s">
        <v>92</v>
      </c>
      <c r="I154" s="7">
        <v>37237</v>
      </c>
      <c r="J154" s="7">
        <v>722.6</v>
      </c>
      <c r="K154" s="7">
        <v>0</v>
      </c>
      <c r="L154" s="7">
        <v>269.07</v>
      </c>
      <c r="M154" s="8">
        <v>5.9999999999999995E-4</v>
      </c>
      <c r="N154" s="8">
        <f t="shared" si="2"/>
        <v>8.9100705752295458E-4</v>
      </c>
      <c r="O154" s="8">
        <f>L154/'סכום נכסי הקרן'!$C$42</f>
        <v>1.4849090359630776E-4</v>
      </c>
    </row>
    <row r="155" spans="2:15">
      <c r="B155" s="6" t="s">
        <v>610</v>
      </c>
      <c r="C155" s="17">
        <v>1105196</v>
      </c>
      <c r="D155" s="18" t="s">
        <v>122</v>
      </c>
      <c r="E155" s="6"/>
      <c r="F155" s="18">
        <v>511491839</v>
      </c>
      <c r="G155" s="6" t="s">
        <v>237</v>
      </c>
      <c r="H155" s="6" t="s">
        <v>92</v>
      </c>
      <c r="I155" s="7">
        <v>26107</v>
      </c>
      <c r="J155" s="7">
        <v>673.3</v>
      </c>
      <c r="K155" s="7">
        <v>0</v>
      </c>
      <c r="L155" s="7">
        <v>175.78</v>
      </c>
      <c r="M155" s="8">
        <v>6.9999999999999999E-4</v>
      </c>
      <c r="N155" s="8">
        <f t="shared" si="2"/>
        <v>5.8208354915592587E-4</v>
      </c>
      <c r="O155" s="8">
        <f>L155/'סכום נכסי הקרן'!$C$42</f>
        <v>9.7007213863154482E-5</v>
      </c>
    </row>
    <row r="156" spans="2:15">
      <c r="B156" s="6" t="s">
        <v>611</v>
      </c>
      <c r="C156" s="17">
        <v>1142355</v>
      </c>
      <c r="D156" s="18" t="s">
        <v>122</v>
      </c>
      <c r="E156" s="6"/>
      <c r="F156" s="18">
        <v>908311</v>
      </c>
      <c r="G156" s="6" t="s">
        <v>237</v>
      </c>
      <c r="H156" s="6" t="s">
        <v>92</v>
      </c>
      <c r="I156" s="7">
        <v>9058.7199999999993</v>
      </c>
      <c r="J156" s="7">
        <v>7099</v>
      </c>
      <c r="K156" s="7">
        <v>34.08</v>
      </c>
      <c r="L156" s="7">
        <v>677.16</v>
      </c>
      <c r="M156" s="8">
        <v>1.1000000000000001E-3</v>
      </c>
      <c r="N156" s="8">
        <f t="shared" si="2"/>
        <v>2.2423694171488607E-3</v>
      </c>
      <c r="O156" s="8">
        <f>L156/'סכום נכסי הקרן'!$C$42</f>
        <v>3.7370238331763388E-4</v>
      </c>
    </row>
    <row r="157" spans="2:15">
      <c r="B157" s="6" t="s">
        <v>612</v>
      </c>
      <c r="C157" s="17">
        <v>1106376</v>
      </c>
      <c r="D157" s="18" t="s">
        <v>122</v>
      </c>
      <c r="E157" s="6"/>
      <c r="F157" s="18">
        <v>512051699</v>
      </c>
      <c r="G157" s="6" t="s">
        <v>613</v>
      </c>
      <c r="H157" s="6" t="s">
        <v>92</v>
      </c>
      <c r="I157" s="7">
        <v>29942</v>
      </c>
      <c r="J157" s="7">
        <v>367.5</v>
      </c>
      <c r="K157" s="7">
        <v>0</v>
      </c>
      <c r="L157" s="7">
        <v>110.04</v>
      </c>
      <c r="M157" s="8">
        <v>2.0000000000000001E-4</v>
      </c>
      <c r="N157" s="8">
        <f t="shared" si="2"/>
        <v>3.6438999743496466E-4</v>
      </c>
      <c r="O157" s="8">
        <f>L157/'סכום נכסי הקרן'!$C$42</f>
        <v>6.0727465089893732E-5</v>
      </c>
    </row>
    <row r="158" spans="2:15">
      <c r="B158" s="13" t="s">
        <v>614</v>
      </c>
      <c r="C158" s="14"/>
      <c r="D158" s="20"/>
      <c r="E158" s="13"/>
      <c r="F158" s="13"/>
      <c r="G158" s="13"/>
      <c r="H158" s="13"/>
      <c r="I158" s="15">
        <v>0</v>
      </c>
      <c r="L158" s="15">
        <v>0</v>
      </c>
      <c r="N158" s="16">
        <f t="shared" si="2"/>
        <v>0</v>
      </c>
      <c r="O158" s="16">
        <f>L158/'סכום נכסי הקרן'!$C$42</f>
        <v>0</v>
      </c>
    </row>
    <row r="159" spans="2:15">
      <c r="B159" s="3" t="s">
        <v>102</v>
      </c>
      <c r="C159" s="12"/>
      <c r="D159" s="19"/>
      <c r="E159" s="3"/>
      <c r="F159" s="3"/>
      <c r="G159" s="3"/>
      <c r="H159" s="3"/>
      <c r="I159" s="9">
        <f>I160+I165</f>
        <v>1234223.01</v>
      </c>
      <c r="L159" s="9">
        <f>L160+L165</f>
        <v>107516.21999999999</v>
      </c>
      <c r="N159" s="10">
        <f t="shared" si="2"/>
        <v>0.35603267111974812</v>
      </c>
      <c r="O159" s="10">
        <f>L159/'סכום נכסי הקרן'!$C$42</f>
        <v>5.9334673724530468E-2</v>
      </c>
    </row>
    <row r="160" spans="2:15">
      <c r="B160" s="13" t="s">
        <v>165</v>
      </c>
      <c r="C160" s="14"/>
      <c r="D160" s="20"/>
      <c r="E160" s="13"/>
      <c r="F160" s="13"/>
      <c r="G160" s="13"/>
      <c r="H160" s="13"/>
      <c r="I160" s="15">
        <v>8536</v>
      </c>
      <c r="L160" s="15">
        <v>817.27</v>
      </c>
      <c r="N160" s="16">
        <f t="shared" si="2"/>
        <v>2.7063341803314571E-3</v>
      </c>
      <c r="O160" s="16">
        <f>L160/'סכום נכסי הקרן'!$C$42</f>
        <v>4.5102449467482227E-4</v>
      </c>
    </row>
    <row r="161" spans="2:15">
      <c r="B161" s="6" t="s">
        <v>615</v>
      </c>
      <c r="C161" s="17" t="s">
        <v>616</v>
      </c>
      <c r="D161" s="18" t="s">
        <v>96</v>
      </c>
      <c r="E161" s="6" t="s">
        <v>423</v>
      </c>
      <c r="F161" s="6"/>
      <c r="G161" s="6" t="s">
        <v>617</v>
      </c>
      <c r="H161" s="6" t="s">
        <v>43</v>
      </c>
      <c r="I161" s="7">
        <v>1450</v>
      </c>
      <c r="J161" s="7">
        <v>0.03</v>
      </c>
      <c r="K161" s="7">
        <v>0</v>
      </c>
      <c r="L161" s="7">
        <v>0</v>
      </c>
      <c r="M161" s="8">
        <v>5.0000000000000001E-4</v>
      </c>
      <c r="N161" s="8">
        <f t="shared" si="2"/>
        <v>0</v>
      </c>
      <c r="O161" s="8">
        <f>L161/'סכום נכסי הקרן'!$C$42</f>
        <v>0</v>
      </c>
    </row>
    <row r="162" spans="2:15">
      <c r="B162" s="6" t="s">
        <v>618</v>
      </c>
      <c r="C162" s="17" t="s">
        <v>619</v>
      </c>
      <c r="D162" s="18" t="s">
        <v>620</v>
      </c>
      <c r="E162" s="6" t="s">
        <v>423</v>
      </c>
      <c r="F162" s="6"/>
      <c r="G162" s="6" t="s">
        <v>444</v>
      </c>
      <c r="H162" s="6" t="s">
        <v>43</v>
      </c>
      <c r="I162" s="7">
        <v>664</v>
      </c>
      <c r="J162" s="7">
        <v>13291</v>
      </c>
      <c r="K162" s="7">
        <v>0</v>
      </c>
      <c r="L162" s="7">
        <v>283.73</v>
      </c>
      <c r="M162" s="8">
        <v>0</v>
      </c>
      <c r="N162" s="8">
        <f t="shared" si="2"/>
        <v>9.3955265332808539E-4</v>
      </c>
      <c r="O162" s="8">
        <f>L162/'סכום נכסי הקרן'!$C$42</f>
        <v>1.565812765354012E-4</v>
      </c>
    </row>
    <row r="163" spans="2:15">
      <c r="B163" s="6" t="s">
        <v>621</v>
      </c>
      <c r="C163" s="17" t="s">
        <v>622</v>
      </c>
      <c r="D163" s="18" t="s">
        <v>620</v>
      </c>
      <c r="E163" s="6" t="s">
        <v>423</v>
      </c>
      <c r="F163" s="6"/>
      <c r="G163" s="6" t="s">
        <v>444</v>
      </c>
      <c r="H163" s="6" t="s">
        <v>43</v>
      </c>
      <c r="I163" s="7">
        <v>5013</v>
      </c>
      <c r="J163" s="7">
        <v>2775</v>
      </c>
      <c r="K163" s="7">
        <v>0</v>
      </c>
      <c r="L163" s="7">
        <v>447.24</v>
      </c>
      <c r="M163" s="8">
        <v>1E-4</v>
      </c>
      <c r="N163" s="8">
        <f t="shared" si="2"/>
        <v>1.4810049295966338E-3</v>
      </c>
      <c r="O163" s="8">
        <f>L163/'סכום נכסי הקרן'!$C$42</f>
        <v>2.4681708003275238E-4</v>
      </c>
    </row>
    <row r="164" spans="2:15">
      <c r="B164" s="6" t="s">
        <v>623</v>
      </c>
      <c r="C164" s="17" t="s">
        <v>624</v>
      </c>
      <c r="D164" s="18" t="s">
        <v>620</v>
      </c>
      <c r="E164" s="6" t="s">
        <v>423</v>
      </c>
      <c r="F164" s="6"/>
      <c r="G164" s="6" t="s">
        <v>625</v>
      </c>
      <c r="H164" s="6" t="s">
        <v>43</v>
      </c>
      <c r="I164" s="7">
        <v>1409</v>
      </c>
      <c r="J164" s="7">
        <v>1905</v>
      </c>
      <c r="K164" s="7">
        <v>0</v>
      </c>
      <c r="L164" s="7">
        <v>86.3</v>
      </c>
      <c r="M164" s="8">
        <v>1E-4</v>
      </c>
      <c r="N164" s="8">
        <f t="shared" si="2"/>
        <v>2.8577659740673797E-4</v>
      </c>
      <c r="O164" s="8">
        <f>L164/'סכום נכסי הקרן'!$C$42</f>
        <v>4.7626138106668741E-5</v>
      </c>
    </row>
    <row r="165" spans="2:15">
      <c r="B165" s="13" t="s">
        <v>166</v>
      </c>
      <c r="C165" s="14"/>
      <c r="D165" s="20"/>
      <c r="E165" s="13"/>
      <c r="F165" s="13"/>
      <c r="G165" s="13"/>
      <c r="H165" s="13"/>
      <c r="I165" s="15">
        <f>SUM(I166:I252)</f>
        <v>1225687.01</v>
      </c>
      <c r="L165" s="15">
        <f>SUM(L166:L252)</f>
        <v>106698.94999999998</v>
      </c>
      <c r="N165" s="16">
        <f t="shared" si="2"/>
        <v>0.35332633693941667</v>
      </c>
      <c r="O165" s="16">
        <f>L165/'סכום נכסי הקרן'!$C$42</f>
        <v>5.8883649229855645E-2</v>
      </c>
    </row>
    <row r="166" spans="2:15">
      <c r="B166" s="6" t="s">
        <v>626</v>
      </c>
      <c r="C166" s="17" t="s">
        <v>627</v>
      </c>
      <c r="D166" s="18" t="s">
        <v>620</v>
      </c>
      <c r="E166" s="6" t="s">
        <v>423</v>
      </c>
      <c r="F166" s="6"/>
      <c r="G166" s="6" t="s">
        <v>456</v>
      </c>
      <c r="H166" s="6" t="s">
        <v>43</v>
      </c>
      <c r="I166" s="7">
        <v>11894</v>
      </c>
      <c r="J166" s="7">
        <v>13269</v>
      </c>
      <c r="K166" s="7">
        <v>0</v>
      </c>
      <c r="L166" s="7">
        <v>5073.96</v>
      </c>
      <c r="M166" s="8">
        <v>0</v>
      </c>
      <c r="N166" s="8">
        <f t="shared" si="2"/>
        <v>1.6802074440068277E-2</v>
      </c>
      <c r="O166" s="8">
        <f>L166/'סכום נכסי הקרן'!$C$42</f>
        <v>2.8001520244230931E-3</v>
      </c>
    </row>
    <row r="167" spans="2:15">
      <c r="B167" s="6" t="s">
        <v>628</v>
      </c>
      <c r="C167" s="17" t="s">
        <v>629</v>
      </c>
      <c r="D167" s="18" t="s">
        <v>620</v>
      </c>
      <c r="E167" s="6" t="s">
        <v>423</v>
      </c>
      <c r="F167" s="6"/>
      <c r="G167" s="6" t="s">
        <v>473</v>
      </c>
      <c r="H167" s="6" t="s">
        <v>43</v>
      </c>
      <c r="I167" s="7">
        <v>7739</v>
      </c>
      <c r="J167" s="7">
        <v>2191</v>
      </c>
      <c r="K167" s="7">
        <v>0</v>
      </c>
      <c r="L167" s="7">
        <v>545.14</v>
      </c>
      <c r="M167" s="8">
        <v>2.0000000000000001E-4</v>
      </c>
      <c r="N167" s="8">
        <f t="shared" si="2"/>
        <v>1.8051941403280317E-3</v>
      </c>
      <c r="O167" s="8">
        <f>L167/'סכום נכסי הקרן'!$C$42</f>
        <v>3.0084487749095477E-4</v>
      </c>
    </row>
    <row r="168" spans="2:15">
      <c r="B168" s="6" t="s">
        <v>630</v>
      </c>
      <c r="C168" s="17" t="s">
        <v>631</v>
      </c>
      <c r="D168" s="18" t="s">
        <v>443</v>
      </c>
      <c r="E168" s="6" t="s">
        <v>423</v>
      </c>
      <c r="F168" s="6"/>
      <c r="G168" s="6" t="s">
        <v>456</v>
      </c>
      <c r="H168" s="6" t="s">
        <v>43</v>
      </c>
      <c r="I168" s="7">
        <v>18371</v>
      </c>
      <c r="J168" s="7">
        <v>1340</v>
      </c>
      <c r="K168" s="7">
        <v>0</v>
      </c>
      <c r="L168" s="7">
        <v>791.44</v>
      </c>
      <c r="M168" s="8">
        <v>0</v>
      </c>
      <c r="N168" s="8">
        <f t="shared" si="2"/>
        <v>2.6207998870404255E-3</v>
      </c>
      <c r="O168" s="8">
        <f>L168/'סכום נכסי הקרן'!$C$42</f>
        <v>4.3676976527395032E-4</v>
      </c>
    </row>
    <row r="169" spans="2:15">
      <c r="B169" s="6" t="s">
        <v>632</v>
      </c>
      <c r="C169" s="17" t="s">
        <v>633</v>
      </c>
      <c r="D169" s="18" t="s">
        <v>443</v>
      </c>
      <c r="E169" s="6" t="s">
        <v>423</v>
      </c>
      <c r="F169" s="6"/>
      <c r="G169" s="6" t="s">
        <v>634</v>
      </c>
      <c r="H169" s="6" t="s">
        <v>43</v>
      </c>
      <c r="I169" s="7">
        <v>18000</v>
      </c>
      <c r="J169" s="7">
        <v>2052</v>
      </c>
      <c r="K169" s="7">
        <v>0</v>
      </c>
      <c r="L169" s="7">
        <v>1187.49</v>
      </c>
      <c r="M169" s="8">
        <v>0</v>
      </c>
      <c r="N169" s="8">
        <f t="shared" si="2"/>
        <v>3.932292603181081E-3</v>
      </c>
      <c r="O169" s="8">
        <f>L169/'סכום נכסי הקרן'!$C$42</f>
        <v>6.5533676408213292E-4</v>
      </c>
    </row>
    <row r="170" spans="2:15">
      <c r="B170" s="6" t="s">
        <v>635</v>
      </c>
      <c r="C170" s="17" t="s">
        <v>636</v>
      </c>
      <c r="D170" s="18" t="s">
        <v>96</v>
      </c>
      <c r="E170" s="6" t="s">
        <v>423</v>
      </c>
      <c r="F170" s="6"/>
      <c r="G170" s="6" t="s">
        <v>634</v>
      </c>
      <c r="H170" s="6" t="s">
        <v>45</v>
      </c>
      <c r="I170" s="7">
        <v>67567</v>
      </c>
      <c r="J170" s="7">
        <v>721.2</v>
      </c>
      <c r="K170" s="7">
        <v>0</v>
      </c>
      <c r="L170" s="7">
        <v>2140.14</v>
      </c>
      <c r="M170" s="8">
        <v>4.0000000000000002E-4</v>
      </c>
      <c r="N170" s="8">
        <f t="shared" si="2"/>
        <v>7.0869284724687856E-3</v>
      </c>
      <c r="O170" s="8">
        <f>L170/'סכום נכסי הקרן'!$C$42</f>
        <v>1.1810730383268371E-3</v>
      </c>
    </row>
    <row r="171" spans="2:15">
      <c r="B171" s="6" t="s">
        <v>637</v>
      </c>
      <c r="C171" s="17" t="s">
        <v>638</v>
      </c>
      <c r="D171" s="18" t="s">
        <v>96</v>
      </c>
      <c r="E171" s="6" t="s">
        <v>423</v>
      </c>
      <c r="F171" s="6"/>
      <c r="G171" s="6" t="s">
        <v>634</v>
      </c>
      <c r="H171" s="6" t="s">
        <v>48</v>
      </c>
      <c r="I171" s="7">
        <v>2288</v>
      </c>
      <c r="J171" s="7">
        <v>6270</v>
      </c>
      <c r="K171" s="7">
        <v>0</v>
      </c>
      <c r="L171" s="7">
        <v>565.80999999999995</v>
      </c>
      <c r="M171" s="8">
        <v>0</v>
      </c>
      <c r="N171" s="8">
        <f t="shared" si="2"/>
        <v>1.8736414435539558E-3</v>
      </c>
      <c r="O171" s="8">
        <f>L171/'סכום נכסי הקרן'!$C$42</f>
        <v>3.1225197221476523E-4</v>
      </c>
    </row>
    <row r="172" spans="2:15">
      <c r="B172" s="6" t="s">
        <v>639</v>
      </c>
      <c r="C172" s="17" t="s">
        <v>640</v>
      </c>
      <c r="D172" s="18" t="s">
        <v>620</v>
      </c>
      <c r="E172" s="6" t="s">
        <v>423</v>
      </c>
      <c r="F172" s="6"/>
      <c r="G172" s="6" t="s">
        <v>634</v>
      </c>
      <c r="H172" s="6" t="s">
        <v>43</v>
      </c>
      <c r="I172" s="7">
        <v>6275</v>
      </c>
      <c r="J172" s="7">
        <v>31912</v>
      </c>
      <c r="K172" s="7">
        <v>0</v>
      </c>
      <c r="L172" s="7">
        <v>6437.97</v>
      </c>
      <c r="M172" s="8">
        <v>1E-4</v>
      </c>
      <c r="N172" s="8">
        <f t="shared" si="2"/>
        <v>2.1318901052220823E-2</v>
      </c>
      <c r="O172" s="8">
        <f>L172/'סכום נכסי הקרן'!$C$42</f>
        <v>3.5529043840856339E-3</v>
      </c>
    </row>
    <row r="173" spans="2:15">
      <c r="B173" s="6" t="s">
        <v>641</v>
      </c>
      <c r="C173" s="17" t="s">
        <v>642</v>
      </c>
      <c r="D173" s="18" t="s">
        <v>620</v>
      </c>
      <c r="E173" s="6" t="s">
        <v>423</v>
      </c>
      <c r="F173" s="6"/>
      <c r="G173" s="6" t="s">
        <v>643</v>
      </c>
      <c r="H173" s="6" t="s">
        <v>45</v>
      </c>
      <c r="I173" s="7">
        <v>247648</v>
      </c>
      <c r="J173" s="7">
        <v>0</v>
      </c>
      <c r="K173" s="7">
        <v>0</v>
      </c>
      <c r="L173" s="7">
        <v>0</v>
      </c>
      <c r="M173" s="8">
        <v>1E-4</v>
      </c>
      <c r="N173" s="8">
        <f t="shared" si="2"/>
        <v>0</v>
      </c>
      <c r="O173" s="8">
        <f>L173/'סכום נכסי הקרן'!$C$42</f>
        <v>0</v>
      </c>
    </row>
    <row r="174" spans="2:15">
      <c r="B174" s="6" t="s">
        <v>644</v>
      </c>
      <c r="C174" s="17" t="s">
        <v>645</v>
      </c>
      <c r="D174" s="18" t="s">
        <v>443</v>
      </c>
      <c r="E174" s="6" t="s">
        <v>423</v>
      </c>
      <c r="F174" s="6"/>
      <c r="G174" s="6" t="s">
        <v>646</v>
      </c>
      <c r="H174" s="6" t="s">
        <v>43</v>
      </c>
      <c r="I174" s="7">
        <v>1414</v>
      </c>
      <c r="J174" s="7">
        <v>25962</v>
      </c>
      <c r="K174" s="7">
        <v>0</v>
      </c>
      <c r="L174" s="7">
        <v>1180.24</v>
      </c>
      <c r="M174" s="8">
        <v>0</v>
      </c>
      <c r="N174" s="8">
        <f t="shared" si="2"/>
        <v>3.9082847198531681E-3</v>
      </c>
      <c r="O174" s="8">
        <f>L174/'סכום נכסי הקרן'!$C$42</f>
        <v>6.5133572698742432E-4</v>
      </c>
    </row>
    <row r="175" spans="2:15">
      <c r="B175" s="6" t="s">
        <v>647</v>
      </c>
      <c r="C175" s="17" t="s">
        <v>648</v>
      </c>
      <c r="D175" s="18" t="s">
        <v>620</v>
      </c>
      <c r="E175" s="6" t="s">
        <v>423</v>
      </c>
      <c r="F175" s="6"/>
      <c r="G175" s="6" t="s">
        <v>646</v>
      </c>
      <c r="H175" s="6" t="s">
        <v>45</v>
      </c>
      <c r="I175" s="7">
        <v>3488</v>
      </c>
      <c r="J175" s="7">
        <v>111.25</v>
      </c>
      <c r="K175" s="7">
        <v>0</v>
      </c>
      <c r="L175" s="7">
        <v>17.04</v>
      </c>
      <c r="M175" s="8">
        <v>0</v>
      </c>
      <c r="N175" s="8">
        <f t="shared" si="2"/>
        <v>5.6426804401052317E-5</v>
      </c>
      <c r="O175" s="8">
        <f>L175/'סכום נכסי הקרן'!$C$42</f>
        <v>9.4038168405287999E-6</v>
      </c>
    </row>
    <row r="176" spans="2:15">
      <c r="B176" s="6" t="s">
        <v>649</v>
      </c>
      <c r="C176" s="17" t="s">
        <v>650</v>
      </c>
      <c r="D176" s="18" t="s">
        <v>443</v>
      </c>
      <c r="E176" s="6" t="s">
        <v>423</v>
      </c>
      <c r="F176" s="6"/>
      <c r="G176" s="6" t="s">
        <v>651</v>
      </c>
      <c r="H176" s="6" t="s">
        <v>43</v>
      </c>
      <c r="I176" s="7">
        <v>2142</v>
      </c>
      <c r="J176" s="7">
        <v>13914</v>
      </c>
      <c r="K176" s="7">
        <v>0</v>
      </c>
      <c r="L176" s="7">
        <v>958.19</v>
      </c>
      <c r="M176" s="8">
        <v>0</v>
      </c>
      <c r="N176" s="8">
        <f t="shared" si="2"/>
        <v>3.1729812035824131E-3</v>
      </c>
      <c r="O176" s="8">
        <f>L176/'סכום נכסי הקרן'!$C$42</f>
        <v>5.2879361845224715E-4</v>
      </c>
    </row>
    <row r="177" spans="2:15">
      <c r="B177" s="6" t="s">
        <v>652</v>
      </c>
      <c r="C177" s="17" t="s">
        <v>653</v>
      </c>
      <c r="D177" s="18" t="s">
        <v>443</v>
      </c>
      <c r="E177" s="6" t="s">
        <v>423</v>
      </c>
      <c r="F177" s="6"/>
      <c r="G177" s="6" t="s">
        <v>456</v>
      </c>
      <c r="H177" s="6" t="s">
        <v>43</v>
      </c>
      <c r="I177" s="7">
        <v>3910</v>
      </c>
      <c r="J177" s="7">
        <v>23273</v>
      </c>
      <c r="K177" s="7">
        <v>0</v>
      </c>
      <c r="L177" s="7">
        <v>2925.57</v>
      </c>
      <c r="M177" s="8">
        <v>0</v>
      </c>
      <c r="N177" s="8">
        <f t="shared" si="2"/>
        <v>9.6878266520884181E-3</v>
      </c>
      <c r="O177" s="8">
        <f>L177/'סכום נכסי הקרן'!$C$42</f>
        <v>1.6145260818160704E-3</v>
      </c>
    </row>
    <row r="178" spans="2:15">
      <c r="B178" s="6" t="s">
        <v>654</v>
      </c>
      <c r="C178" s="17" t="s">
        <v>655</v>
      </c>
      <c r="D178" s="18" t="s">
        <v>620</v>
      </c>
      <c r="E178" s="6" t="s">
        <v>423</v>
      </c>
      <c r="F178" s="6"/>
      <c r="G178" s="6" t="s">
        <v>456</v>
      </c>
      <c r="H178" s="6" t="s">
        <v>43</v>
      </c>
      <c r="I178" s="7">
        <v>407</v>
      </c>
      <c r="J178" s="7">
        <v>325693</v>
      </c>
      <c r="K178" s="7">
        <v>0</v>
      </c>
      <c r="L178" s="7">
        <v>4261.71</v>
      </c>
      <c r="M178" s="8">
        <v>0</v>
      </c>
      <c r="N178" s="8">
        <f t="shared" si="2"/>
        <v>1.4112363649296284E-2</v>
      </c>
      <c r="O178" s="8">
        <f>L178/'סכום נכסי הקרן'!$C$42</f>
        <v>2.3518979030193658E-3</v>
      </c>
    </row>
    <row r="179" spans="2:15">
      <c r="B179" s="6" t="s">
        <v>656</v>
      </c>
      <c r="C179" s="17" t="s">
        <v>657</v>
      </c>
      <c r="D179" s="18" t="s">
        <v>620</v>
      </c>
      <c r="E179" s="6" t="s">
        <v>423</v>
      </c>
      <c r="F179" s="6"/>
      <c r="G179" s="6" t="s">
        <v>456</v>
      </c>
      <c r="H179" s="6" t="s">
        <v>43</v>
      </c>
      <c r="I179" s="7">
        <v>128</v>
      </c>
      <c r="J179" s="7">
        <v>222727</v>
      </c>
      <c r="K179" s="7">
        <v>0</v>
      </c>
      <c r="L179" s="7">
        <v>916.57</v>
      </c>
      <c r="M179" s="8">
        <v>0</v>
      </c>
      <c r="N179" s="8">
        <f t="shared" si="2"/>
        <v>3.0351593961192797E-3</v>
      </c>
      <c r="O179" s="8">
        <f>L179/'סכום נכסי הקרן'!$C$42</f>
        <v>5.0582490619269259E-4</v>
      </c>
    </row>
    <row r="180" spans="2:15">
      <c r="B180" s="6" t="s">
        <v>658</v>
      </c>
      <c r="C180" s="17" t="s">
        <v>659</v>
      </c>
      <c r="D180" s="18" t="s">
        <v>620</v>
      </c>
      <c r="E180" s="6" t="s">
        <v>423</v>
      </c>
      <c r="F180" s="6"/>
      <c r="G180" s="6" t="s">
        <v>456</v>
      </c>
      <c r="H180" s="6" t="s">
        <v>43</v>
      </c>
      <c r="I180" s="7">
        <v>1662</v>
      </c>
      <c r="J180" s="7">
        <v>13240</v>
      </c>
      <c r="K180" s="7">
        <v>0</v>
      </c>
      <c r="L180" s="7">
        <v>707.46</v>
      </c>
      <c r="M180" s="8">
        <v>0</v>
      </c>
      <c r="N180" s="8">
        <f t="shared" si="2"/>
        <v>2.3427058122986195E-3</v>
      </c>
      <c r="O180" s="8">
        <f>L180/'סכום נכסי הקרן'!$C$42</f>
        <v>3.9042395903758832E-4</v>
      </c>
    </row>
    <row r="181" spans="2:15">
      <c r="B181" s="6" t="s">
        <v>660</v>
      </c>
      <c r="C181" s="17" t="s">
        <v>661</v>
      </c>
      <c r="D181" s="18" t="s">
        <v>620</v>
      </c>
      <c r="E181" s="6" t="s">
        <v>423</v>
      </c>
      <c r="F181" s="6"/>
      <c r="G181" s="6" t="s">
        <v>456</v>
      </c>
      <c r="H181" s="6" t="s">
        <v>43</v>
      </c>
      <c r="I181" s="7">
        <v>1563</v>
      </c>
      <c r="J181" s="7">
        <v>27316</v>
      </c>
      <c r="K181" s="7">
        <v>0</v>
      </c>
      <c r="L181" s="7">
        <v>1372.64</v>
      </c>
      <c r="M181" s="8">
        <v>0</v>
      </c>
      <c r="N181" s="8">
        <f t="shared" si="2"/>
        <v>4.5454042718932192E-3</v>
      </c>
      <c r="O181" s="8">
        <f>L181/'סכום נכסי הקרן'!$C$42</f>
        <v>7.5751497347320736E-4</v>
      </c>
    </row>
    <row r="182" spans="2:15">
      <c r="B182" s="6" t="s">
        <v>662</v>
      </c>
      <c r="C182" s="17" t="s">
        <v>663</v>
      </c>
      <c r="D182" s="18" t="s">
        <v>443</v>
      </c>
      <c r="E182" s="6" t="s">
        <v>423</v>
      </c>
      <c r="F182" s="6"/>
      <c r="G182" s="6" t="s">
        <v>456</v>
      </c>
      <c r="H182" s="6" t="s">
        <v>43</v>
      </c>
      <c r="I182" s="7">
        <v>10672</v>
      </c>
      <c r="J182" s="7">
        <v>6381</v>
      </c>
      <c r="K182" s="7">
        <v>0</v>
      </c>
      <c r="L182" s="7">
        <v>2189.35</v>
      </c>
      <c r="M182" s="8">
        <v>0</v>
      </c>
      <c r="N182" s="8">
        <f t="shared" si="2"/>
        <v>7.2498840502021062E-3</v>
      </c>
      <c r="O182" s="8">
        <f>L182/'סכום נכסי הקרן'!$C$42</f>
        <v>1.2082304225241624E-3</v>
      </c>
    </row>
    <row r="183" spans="2:15">
      <c r="B183" s="6" t="s">
        <v>664</v>
      </c>
      <c r="C183" s="17" t="s">
        <v>665</v>
      </c>
      <c r="D183" s="18" t="s">
        <v>620</v>
      </c>
      <c r="E183" s="6" t="s">
        <v>423</v>
      </c>
      <c r="F183" s="6"/>
      <c r="G183" s="6" t="s">
        <v>456</v>
      </c>
      <c r="H183" s="6" t="s">
        <v>43</v>
      </c>
      <c r="I183" s="7">
        <v>265</v>
      </c>
      <c r="J183" s="7">
        <v>175188</v>
      </c>
      <c r="K183" s="7">
        <v>0</v>
      </c>
      <c r="L183" s="7">
        <v>1492.56</v>
      </c>
      <c r="M183" s="8">
        <v>0</v>
      </c>
      <c r="N183" s="8">
        <f t="shared" si="2"/>
        <v>4.9425112192978075E-3</v>
      </c>
      <c r="O183" s="8">
        <f>L183/'סכום נכסי הקרן'!$C$42</f>
        <v>8.2369488635561415E-4</v>
      </c>
    </row>
    <row r="184" spans="2:15">
      <c r="B184" s="6" t="s">
        <v>666</v>
      </c>
      <c r="C184" s="17" t="s">
        <v>667</v>
      </c>
      <c r="D184" s="18" t="s">
        <v>620</v>
      </c>
      <c r="E184" s="6" t="s">
        <v>423</v>
      </c>
      <c r="F184" s="6"/>
      <c r="G184" s="6" t="s">
        <v>456</v>
      </c>
      <c r="H184" s="6" t="s">
        <v>43</v>
      </c>
      <c r="I184" s="7">
        <v>4721</v>
      </c>
      <c r="J184" s="7">
        <v>8790</v>
      </c>
      <c r="K184" s="7">
        <v>0</v>
      </c>
      <c r="L184" s="7">
        <v>1334.15</v>
      </c>
      <c r="M184" s="8">
        <v>0</v>
      </c>
      <c r="N184" s="8">
        <f t="shared" si="2"/>
        <v>4.4179472471633776E-3</v>
      </c>
      <c r="O184" s="8">
        <f>L184/'סכום נכסי הקרן'!$C$42</f>
        <v>7.362736055041959E-4</v>
      </c>
    </row>
    <row r="185" spans="2:15">
      <c r="B185" s="6" t="s">
        <v>668</v>
      </c>
      <c r="C185" s="17" t="s">
        <v>669</v>
      </c>
      <c r="D185" s="18" t="s">
        <v>620</v>
      </c>
      <c r="E185" s="6" t="s">
        <v>423</v>
      </c>
      <c r="F185" s="6"/>
      <c r="G185" s="6" t="s">
        <v>456</v>
      </c>
      <c r="H185" s="6" t="s">
        <v>43</v>
      </c>
      <c r="I185" s="7">
        <v>16734</v>
      </c>
      <c r="J185" s="7">
        <v>1874</v>
      </c>
      <c r="K185" s="7">
        <v>0</v>
      </c>
      <c r="L185" s="7">
        <v>1008.21</v>
      </c>
      <c r="M185" s="8">
        <v>0</v>
      </c>
      <c r="N185" s="8">
        <f t="shared" si="2"/>
        <v>3.3386190413840938E-3</v>
      </c>
      <c r="O185" s="8">
        <f>L185/'סכום נכסי הקרן'!$C$42</f>
        <v>5.5639801506980873E-4</v>
      </c>
    </row>
    <row r="186" spans="2:15">
      <c r="B186" s="6" t="s">
        <v>670</v>
      </c>
      <c r="C186" s="17" t="s">
        <v>671</v>
      </c>
      <c r="D186" s="18" t="s">
        <v>672</v>
      </c>
      <c r="E186" s="6" t="s">
        <v>423</v>
      </c>
      <c r="F186" s="6"/>
      <c r="G186" s="6" t="s">
        <v>439</v>
      </c>
      <c r="H186" s="6" t="s">
        <v>45</v>
      </c>
      <c r="I186" s="7">
        <v>59549</v>
      </c>
      <c r="J186" s="7">
        <v>64.099999999999994</v>
      </c>
      <c r="K186" s="7">
        <v>0</v>
      </c>
      <c r="L186" s="7">
        <v>167.64</v>
      </c>
      <c r="M186" s="8">
        <v>0</v>
      </c>
      <c r="N186" s="8">
        <f t="shared" si="2"/>
        <v>5.5512849118500055E-4</v>
      </c>
      <c r="O186" s="8">
        <f>L186/'סכום נכסי הקרן'!$C$42</f>
        <v>9.2515014973371356E-5</v>
      </c>
    </row>
    <row r="187" spans="2:15">
      <c r="B187" s="6" t="s">
        <v>673</v>
      </c>
      <c r="C187" s="17" t="s">
        <v>674</v>
      </c>
      <c r="D187" s="18" t="s">
        <v>620</v>
      </c>
      <c r="E187" s="6" t="s">
        <v>423</v>
      </c>
      <c r="F187" s="6"/>
      <c r="G187" s="6" t="s">
        <v>439</v>
      </c>
      <c r="H187" s="6" t="s">
        <v>43</v>
      </c>
      <c r="I187" s="7">
        <v>4990</v>
      </c>
      <c r="J187" s="7">
        <v>5240</v>
      </c>
      <c r="K187" s="7">
        <v>0</v>
      </c>
      <c r="L187" s="7">
        <v>840.65</v>
      </c>
      <c r="M187" s="8">
        <v>0</v>
      </c>
      <c r="N187" s="8">
        <f t="shared" si="2"/>
        <v>2.7837554647737457E-3</v>
      </c>
      <c r="O187" s="8">
        <f>L187/'סכום נכסי הקרן'!$C$42</f>
        <v>4.6392714947127552E-4</v>
      </c>
    </row>
    <row r="188" spans="2:15">
      <c r="B188" s="6" t="s">
        <v>675</v>
      </c>
      <c r="C188" s="17" t="s">
        <v>676</v>
      </c>
      <c r="D188" s="18" t="s">
        <v>443</v>
      </c>
      <c r="E188" s="6" t="s">
        <v>423</v>
      </c>
      <c r="F188" s="6"/>
      <c r="G188" s="6" t="s">
        <v>439</v>
      </c>
      <c r="H188" s="6" t="s">
        <v>43</v>
      </c>
      <c r="I188" s="7">
        <v>1929</v>
      </c>
      <c r="J188" s="7">
        <v>18118</v>
      </c>
      <c r="K188" s="7">
        <v>0</v>
      </c>
      <c r="L188" s="7">
        <v>1123.6300000000001</v>
      </c>
      <c r="M188" s="8">
        <v>0</v>
      </c>
      <c r="N188" s="8">
        <f t="shared" si="2"/>
        <v>3.7208245439644613E-3</v>
      </c>
      <c r="O188" s="8">
        <f>L188/'סכום נכסי הקרן'!$C$42</f>
        <v>6.2009452561756907E-4</v>
      </c>
    </row>
    <row r="189" spans="2:15">
      <c r="B189" s="6" t="s">
        <v>677</v>
      </c>
      <c r="C189" s="17" t="s">
        <v>678</v>
      </c>
      <c r="D189" s="18" t="s">
        <v>443</v>
      </c>
      <c r="E189" s="6" t="s">
        <v>423</v>
      </c>
      <c r="F189" s="6"/>
      <c r="G189" s="6" t="s">
        <v>679</v>
      </c>
      <c r="H189" s="6" t="s">
        <v>43</v>
      </c>
      <c r="I189" s="7">
        <v>1158</v>
      </c>
      <c r="J189" s="7">
        <v>17653</v>
      </c>
      <c r="K189" s="7">
        <v>0</v>
      </c>
      <c r="L189" s="7">
        <v>657.22</v>
      </c>
      <c r="M189" s="8">
        <v>0</v>
      </c>
      <c r="N189" s="8">
        <f t="shared" si="2"/>
        <v>2.1763394594166434E-3</v>
      </c>
      <c r="O189" s="8">
        <f>L189/'סכום נכסי הקרן'!$C$42</f>
        <v>3.6269815163922169E-4</v>
      </c>
    </row>
    <row r="190" spans="2:15">
      <c r="B190" s="6" t="s">
        <v>680</v>
      </c>
      <c r="C190" s="17" t="s">
        <v>681</v>
      </c>
      <c r="D190" s="18" t="s">
        <v>443</v>
      </c>
      <c r="E190" s="6" t="s">
        <v>423</v>
      </c>
      <c r="F190" s="6"/>
      <c r="G190" s="6" t="s">
        <v>679</v>
      </c>
      <c r="H190" s="6" t="s">
        <v>43</v>
      </c>
      <c r="I190" s="7">
        <v>3628</v>
      </c>
      <c r="J190" s="7">
        <v>14415</v>
      </c>
      <c r="K190" s="7">
        <v>4.72</v>
      </c>
      <c r="L190" s="7">
        <v>1686.09</v>
      </c>
      <c r="M190" s="8">
        <v>0</v>
      </c>
      <c r="N190" s="8">
        <f t="shared" si="2"/>
        <v>5.5833726897048293E-3</v>
      </c>
      <c r="O190" s="8">
        <f>L190/'סכום נכסי הקרן'!$C$42</f>
        <v>9.3049774276098614E-4</v>
      </c>
    </row>
    <row r="191" spans="2:15">
      <c r="B191" s="6" t="s">
        <v>682</v>
      </c>
      <c r="C191" s="17" t="s">
        <v>683</v>
      </c>
      <c r="D191" s="18" t="s">
        <v>443</v>
      </c>
      <c r="E191" s="6" t="s">
        <v>423</v>
      </c>
      <c r="F191" s="6"/>
      <c r="G191" s="6" t="s">
        <v>684</v>
      </c>
      <c r="H191" s="6" t="s">
        <v>43</v>
      </c>
      <c r="I191" s="7">
        <v>1739</v>
      </c>
      <c r="J191" s="7">
        <v>6991</v>
      </c>
      <c r="K191" s="7">
        <v>0</v>
      </c>
      <c r="L191" s="7">
        <v>390.86</v>
      </c>
      <c r="M191" s="8">
        <v>0</v>
      </c>
      <c r="N191" s="8">
        <f t="shared" si="2"/>
        <v>1.2943063831100533E-3</v>
      </c>
      <c r="O191" s="8">
        <f>L191/'סכום נכסי הקרן'!$C$42</f>
        <v>2.1570280811555675E-4</v>
      </c>
    </row>
    <row r="192" spans="2:15">
      <c r="B192" s="6" t="s">
        <v>685</v>
      </c>
      <c r="C192" s="17" t="s">
        <v>686</v>
      </c>
      <c r="D192" s="18" t="s">
        <v>443</v>
      </c>
      <c r="E192" s="6" t="s">
        <v>423</v>
      </c>
      <c r="F192" s="6"/>
      <c r="G192" s="6" t="s">
        <v>684</v>
      </c>
      <c r="H192" s="6" t="s">
        <v>43</v>
      </c>
      <c r="I192" s="7">
        <v>4087</v>
      </c>
      <c r="J192" s="7">
        <v>14830</v>
      </c>
      <c r="K192" s="7">
        <v>10.08</v>
      </c>
      <c r="L192" s="7">
        <v>1958.69</v>
      </c>
      <c r="M192" s="8">
        <v>0</v>
      </c>
      <c r="N192" s="8">
        <f t="shared" si="2"/>
        <v>6.4860691028343406E-3</v>
      </c>
      <c r="O192" s="8">
        <f>L192/'סכום נכסי הקרן'!$C$42</f>
        <v>1.0809367375220278E-3</v>
      </c>
    </row>
    <row r="193" spans="2:15">
      <c r="B193" s="6" t="s">
        <v>687</v>
      </c>
      <c r="C193" s="17" t="s">
        <v>688</v>
      </c>
      <c r="D193" s="18" t="s">
        <v>620</v>
      </c>
      <c r="E193" s="6" t="s">
        <v>423</v>
      </c>
      <c r="F193" s="6"/>
      <c r="G193" s="6" t="s">
        <v>689</v>
      </c>
      <c r="H193" s="6" t="s">
        <v>43</v>
      </c>
      <c r="I193" s="7">
        <v>14300</v>
      </c>
      <c r="J193" s="7">
        <v>173</v>
      </c>
      <c r="K193" s="7">
        <v>0</v>
      </c>
      <c r="L193" s="7">
        <v>79.540000000000006</v>
      </c>
      <c r="M193" s="8">
        <v>4.5999999999999999E-3</v>
      </c>
      <c r="N193" s="8">
        <f t="shared" si="2"/>
        <v>2.6339131584857405E-4</v>
      </c>
      <c r="O193" s="8">
        <f>L193/'סכום נכסי הקרן'!$C$42</f>
        <v>4.3895515932843945E-5</v>
      </c>
    </row>
    <row r="194" spans="2:15">
      <c r="B194" s="6" t="s">
        <v>690</v>
      </c>
      <c r="C194" s="17" t="s">
        <v>691</v>
      </c>
      <c r="D194" s="18" t="s">
        <v>443</v>
      </c>
      <c r="E194" s="6" t="s">
        <v>423</v>
      </c>
      <c r="F194" s="6"/>
      <c r="G194" s="6" t="s">
        <v>689</v>
      </c>
      <c r="H194" s="6" t="s">
        <v>43</v>
      </c>
      <c r="I194" s="7">
        <v>7000</v>
      </c>
      <c r="J194" s="7">
        <v>4999</v>
      </c>
      <c r="K194" s="7">
        <v>0</v>
      </c>
      <c r="L194" s="7">
        <v>1125.02</v>
      </c>
      <c r="M194" s="8">
        <v>0</v>
      </c>
      <c r="N194" s="8">
        <f t="shared" si="2"/>
        <v>3.725427434699054E-3</v>
      </c>
      <c r="O194" s="8">
        <f>L194/'סכום נכסי הקרן'!$C$42</f>
        <v>6.20861621005382E-4</v>
      </c>
    </row>
    <row r="195" spans="2:15">
      <c r="B195" s="6" t="s">
        <v>692</v>
      </c>
      <c r="C195" s="17" t="s">
        <v>693</v>
      </c>
      <c r="D195" s="18" t="s">
        <v>672</v>
      </c>
      <c r="E195" s="6" t="s">
        <v>423</v>
      </c>
      <c r="F195" s="6"/>
      <c r="G195" s="6" t="s">
        <v>689</v>
      </c>
      <c r="H195" s="6" t="s">
        <v>45</v>
      </c>
      <c r="I195" s="7">
        <v>89189</v>
      </c>
      <c r="J195" s="7">
        <v>93</v>
      </c>
      <c r="K195" s="7">
        <v>0</v>
      </c>
      <c r="L195" s="7">
        <v>364.29</v>
      </c>
      <c r="M195" s="8">
        <v>2.0000000000000001E-4</v>
      </c>
      <c r="N195" s="8">
        <f t="shared" si="2"/>
        <v>1.206321630003483E-3</v>
      </c>
      <c r="O195" s="8">
        <f>L195/'סכום נכסי הקרן'!$C$42</f>
        <v>2.0103969699743172E-4</v>
      </c>
    </row>
    <row r="196" spans="2:15">
      <c r="B196" s="6" t="s">
        <v>694</v>
      </c>
      <c r="C196" s="17" t="s">
        <v>695</v>
      </c>
      <c r="D196" s="18" t="s">
        <v>443</v>
      </c>
      <c r="E196" s="6" t="s">
        <v>423</v>
      </c>
      <c r="F196" s="6"/>
      <c r="G196" s="6" t="s">
        <v>689</v>
      </c>
      <c r="H196" s="6" t="s">
        <v>43</v>
      </c>
      <c r="I196" s="7">
        <v>890</v>
      </c>
      <c r="J196" s="7">
        <v>20818</v>
      </c>
      <c r="K196" s="7">
        <v>0</v>
      </c>
      <c r="L196" s="7">
        <v>595.67999999999995</v>
      </c>
      <c r="M196" s="8">
        <v>0</v>
      </c>
      <c r="N196" s="8">
        <f t="shared" si="2"/>
        <v>1.9725539228649556E-3</v>
      </c>
      <c r="O196" s="8">
        <f>L196/'סכום נכסי הקרן'!$C$42</f>
        <v>3.2873624504496451E-4</v>
      </c>
    </row>
    <row r="197" spans="2:15">
      <c r="B197" s="6" t="s">
        <v>696</v>
      </c>
      <c r="C197" s="17" t="s">
        <v>697</v>
      </c>
      <c r="D197" s="18" t="s">
        <v>443</v>
      </c>
      <c r="E197" s="6" t="s">
        <v>423</v>
      </c>
      <c r="F197" s="6"/>
      <c r="G197" s="6" t="s">
        <v>689</v>
      </c>
      <c r="H197" s="6" t="s">
        <v>43</v>
      </c>
      <c r="I197" s="7">
        <v>884</v>
      </c>
      <c r="J197" s="7">
        <v>16884</v>
      </c>
      <c r="K197" s="7">
        <v>0</v>
      </c>
      <c r="L197" s="7">
        <v>479.85</v>
      </c>
      <c r="M197" s="8">
        <v>0</v>
      </c>
      <c r="N197" s="8">
        <f t="shared" si="2"/>
        <v>1.5889907330894927E-3</v>
      </c>
      <c r="O197" s="8">
        <f>L197/'סכום נכסי הקרן'!$C$42</f>
        <v>2.6481346895115875E-4</v>
      </c>
    </row>
    <row r="198" spans="2:15">
      <c r="B198" s="6" t="s">
        <v>698</v>
      </c>
      <c r="C198" s="17" t="s">
        <v>699</v>
      </c>
      <c r="D198" s="18" t="s">
        <v>620</v>
      </c>
      <c r="E198" s="6" t="s">
        <v>423</v>
      </c>
      <c r="F198" s="6"/>
      <c r="G198" s="6" t="s">
        <v>689</v>
      </c>
      <c r="H198" s="6" t="s">
        <v>43</v>
      </c>
      <c r="I198" s="7">
        <v>11620</v>
      </c>
      <c r="J198" s="7">
        <v>839</v>
      </c>
      <c r="K198" s="7">
        <v>0</v>
      </c>
      <c r="L198" s="7">
        <v>313.44</v>
      </c>
      <c r="M198" s="8">
        <v>5.0000000000000001E-4</v>
      </c>
      <c r="N198" s="8">
        <f t="shared" si="2"/>
        <v>1.0379353034897793E-3</v>
      </c>
      <c r="O198" s="8">
        <f>L198/'סכום נכסי הקרן'!$C$42</f>
        <v>1.7297725061592411E-4</v>
      </c>
    </row>
    <row r="199" spans="2:15">
      <c r="B199" s="6" t="s">
        <v>700</v>
      </c>
      <c r="C199" s="17" t="s">
        <v>701</v>
      </c>
      <c r="D199" s="18" t="s">
        <v>620</v>
      </c>
      <c r="E199" s="6" t="s">
        <v>423</v>
      </c>
      <c r="F199" s="6"/>
      <c r="G199" s="6" t="s">
        <v>689</v>
      </c>
      <c r="H199" s="6" t="s">
        <v>43</v>
      </c>
      <c r="I199" s="7">
        <v>2139</v>
      </c>
      <c r="J199" s="7">
        <v>5826</v>
      </c>
      <c r="K199" s="7">
        <v>0</v>
      </c>
      <c r="L199" s="7">
        <v>400.65</v>
      </c>
      <c r="M199" s="8">
        <v>0</v>
      </c>
      <c r="N199" s="8">
        <f t="shared" si="2"/>
        <v>1.3267253041831931E-3</v>
      </c>
      <c r="O199" s="8">
        <f>L199/'סכום נכסי הקרן'!$C$42</f>
        <v>2.2110558786137696E-4</v>
      </c>
    </row>
    <row r="200" spans="2:15">
      <c r="B200" s="6" t="s">
        <v>702</v>
      </c>
      <c r="C200" s="17" t="s">
        <v>703</v>
      </c>
      <c r="D200" s="18" t="s">
        <v>443</v>
      </c>
      <c r="E200" s="6" t="s">
        <v>423</v>
      </c>
      <c r="F200" s="6"/>
      <c r="G200" s="6" t="s">
        <v>689</v>
      </c>
      <c r="H200" s="6" t="s">
        <v>43</v>
      </c>
      <c r="I200" s="7">
        <v>1251</v>
      </c>
      <c r="J200" s="7">
        <v>15738</v>
      </c>
      <c r="K200" s="7">
        <v>0</v>
      </c>
      <c r="L200" s="7">
        <v>632.98</v>
      </c>
      <c r="M200" s="8">
        <v>0</v>
      </c>
      <c r="N200" s="8">
        <f t="shared" si="2"/>
        <v>2.0960703432968365E-3</v>
      </c>
      <c r="O200" s="8">
        <f>L200/'סכום נכסי הקרן'!$C$42</f>
        <v>3.493208910632582E-4</v>
      </c>
    </row>
    <row r="201" spans="2:15">
      <c r="B201" s="6" t="s">
        <v>704</v>
      </c>
      <c r="C201" s="17" t="s">
        <v>705</v>
      </c>
      <c r="D201" s="18" t="s">
        <v>443</v>
      </c>
      <c r="E201" s="6" t="s">
        <v>423</v>
      </c>
      <c r="F201" s="6"/>
      <c r="G201" s="6" t="s">
        <v>689</v>
      </c>
      <c r="H201" s="6" t="s">
        <v>43</v>
      </c>
      <c r="I201" s="7">
        <v>333</v>
      </c>
      <c r="J201" s="7">
        <v>8180</v>
      </c>
      <c r="K201" s="7">
        <v>0.52</v>
      </c>
      <c r="L201" s="7">
        <v>88.1</v>
      </c>
      <c r="M201" s="8">
        <v>0</v>
      </c>
      <c r="N201" s="8">
        <f t="shared" si="2"/>
        <v>2.9173717533642656E-4</v>
      </c>
      <c r="O201" s="8">
        <f>L201/'סכום נכסי הקרן'!$C$42</f>
        <v>4.8619499040527418E-5</v>
      </c>
    </row>
    <row r="202" spans="2:15">
      <c r="B202" s="6" t="s">
        <v>706</v>
      </c>
      <c r="C202" s="17" t="s">
        <v>707</v>
      </c>
      <c r="D202" s="18" t="s">
        <v>443</v>
      </c>
      <c r="E202" s="6" t="s">
        <v>423</v>
      </c>
      <c r="F202" s="6"/>
      <c r="G202" s="6" t="s">
        <v>689</v>
      </c>
      <c r="H202" s="6" t="s">
        <v>43</v>
      </c>
      <c r="I202" s="7">
        <v>2157</v>
      </c>
      <c r="J202" s="7">
        <v>6985</v>
      </c>
      <c r="K202" s="7">
        <v>0</v>
      </c>
      <c r="L202" s="7">
        <v>484.39</v>
      </c>
      <c r="M202" s="8">
        <v>0</v>
      </c>
      <c r="N202" s="8">
        <f t="shared" si="2"/>
        <v>1.6040246352010405E-3</v>
      </c>
      <c r="O202" s="8">
        <f>L202/'סכום נכסי הקרן'!$C$42</f>
        <v>2.6731894597322445E-4</v>
      </c>
    </row>
    <row r="203" spans="2:15">
      <c r="B203" s="6" t="s">
        <v>708</v>
      </c>
      <c r="C203" s="17">
        <v>60008166</v>
      </c>
      <c r="D203" s="18" t="s">
        <v>122</v>
      </c>
      <c r="E203" s="6"/>
      <c r="F203" s="6"/>
      <c r="G203" s="6" t="s">
        <v>689</v>
      </c>
      <c r="H203" s="6" t="s">
        <v>43</v>
      </c>
      <c r="I203" s="7">
        <v>24000</v>
      </c>
      <c r="J203" s="7">
        <v>707</v>
      </c>
      <c r="K203" s="7">
        <v>0</v>
      </c>
      <c r="L203" s="7">
        <v>545.52</v>
      </c>
      <c r="M203" s="8">
        <v>2.0000000000000001E-4</v>
      </c>
      <c r="N203" s="8">
        <f t="shared" si="2"/>
        <v>1.8064524845576326E-3</v>
      </c>
      <c r="O203" s="8">
        <f>L203/'סכום נכסי הקרן'!$C$42</f>
        <v>3.0105458702143605E-4</v>
      </c>
    </row>
    <row r="204" spans="2:15">
      <c r="B204" s="6" t="s">
        <v>709</v>
      </c>
      <c r="C204" s="17" t="s">
        <v>710</v>
      </c>
      <c r="D204" s="18" t="s">
        <v>711</v>
      </c>
      <c r="E204" s="6" t="s">
        <v>423</v>
      </c>
      <c r="F204" s="6"/>
      <c r="G204" s="6" t="s">
        <v>689</v>
      </c>
      <c r="H204" s="6" t="s">
        <v>46</v>
      </c>
      <c r="I204" s="7">
        <v>172</v>
      </c>
      <c r="J204" s="7">
        <v>30900</v>
      </c>
      <c r="K204" s="7">
        <v>0</v>
      </c>
      <c r="L204" s="7">
        <v>193.98</v>
      </c>
      <c r="M204" s="8">
        <v>0</v>
      </c>
      <c r="N204" s="8">
        <f t="shared" ref="N204:N252" si="3">L204/$L$11</f>
        <v>6.4235161488944415E-4</v>
      </c>
      <c r="O204" s="8">
        <f>L204/'סכום נכסי הקרן'!$C$42</f>
        <v>1.0705119663883664E-4</v>
      </c>
    </row>
    <row r="205" spans="2:15">
      <c r="B205" s="6" t="s">
        <v>712</v>
      </c>
      <c r="C205" s="17" t="s">
        <v>713</v>
      </c>
      <c r="D205" s="18" t="s">
        <v>620</v>
      </c>
      <c r="E205" s="6" t="s">
        <v>423</v>
      </c>
      <c r="F205" s="6"/>
      <c r="G205" s="6" t="s">
        <v>689</v>
      </c>
      <c r="H205" s="6" t="s">
        <v>43</v>
      </c>
      <c r="I205" s="7">
        <v>0.01</v>
      </c>
      <c r="J205" s="7">
        <v>15943</v>
      </c>
      <c r="K205" s="7">
        <v>0</v>
      </c>
      <c r="L205" s="7">
        <v>0.01</v>
      </c>
      <c r="M205" s="8">
        <v>0</v>
      </c>
      <c r="N205" s="8">
        <f t="shared" si="3"/>
        <v>3.3114321831603475E-8</v>
      </c>
      <c r="O205" s="8">
        <f>L205/'סכום נכסי הקרן'!$C$42</f>
        <v>5.5186718547704227E-9</v>
      </c>
    </row>
    <row r="206" spans="2:15">
      <c r="B206" s="6" t="s">
        <v>714</v>
      </c>
      <c r="C206" s="17" t="s">
        <v>715</v>
      </c>
      <c r="D206" s="18" t="s">
        <v>443</v>
      </c>
      <c r="E206" s="6" t="s">
        <v>423</v>
      </c>
      <c r="F206" s="6"/>
      <c r="G206" s="6" t="s">
        <v>689</v>
      </c>
      <c r="H206" s="6" t="s">
        <v>43</v>
      </c>
      <c r="I206" s="7">
        <v>19042</v>
      </c>
      <c r="J206" s="7">
        <v>965</v>
      </c>
      <c r="K206" s="7">
        <v>0</v>
      </c>
      <c r="L206" s="7">
        <v>590.77</v>
      </c>
      <c r="M206" s="8">
        <v>0</v>
      </c>
      <c r="N206" s="8">
        <f t="shared" si="3"/>
        <v>1.9562947908456385E-3</v>
      </c>
      <c r="O206" s="8">
        <f>L206/'סכום נכסי הקרן'!$C$42</f>
        <v>3.2602657716427225E-4</v>
      </c>
    </row>
    <row r="207" spans="2:15">
      <c r="B207" s="6" t="s">
        <v>716</v>
      </c>
      <c r="C207" s="17" t="s">
        <v>717</v>
      </c>
      <c r="D207" s="18" t="s">
        <v>620</v>
      </c>
      <c r="E207" s="6" t="s">
        <v>423</v>
      </c>
      <c r="F207" s="6"/>
      <c r="G207" s="6" t="s">
        <v>689</v>
      </c>
      <c r="H207" s="6" t="s">
        <v>43</v>
      </c>
      <c r="I207" s="7">
        <v>8169</v>
      </c>
      <c r="J207" s="7">
        <v>1802</v>
      </c>
      <c r="K207" s="7">
        <v>0</v>
      </c>
      <c r="L207" s="7">
        <v>473.27</v>
      </c>
      <c r="M207" s="8">
        <v>5.0000000000000001E-4</v>
      </c>
      <c r="N207" s="8">
        <f t="shared" si="3"/>
        <v>1.5672015093242974E-3</v>
      </c>
      <c r="O207" s="8">
        <f>L207/'סכום נכסי הקרן'!$C$42</f>
        <v>2.6118218287071975E-4</v>
      </c>
    </row>
    <row r="208" spans="2:15">
      <c r="B208" s="6" t="s">
        <v>718</v>
      </c>
      <c r="C208" s="17" t="s">
        <v>719</v>
      </c>
      <c r="D208" s="18" t="s">
        <v>443</v>
      </c>
      <c r="E208" s="6" t="s">
        <v>423</v>
      </c>
      <c r="F208" s="6"/>
      <c r="G208" s="6" t="s">
        <v>427</v>
      </c>
      <c r="H208" s="6" t="s">
        <v>43</v>
      </c>
      <c r="I208" s="7">
        <v>12183</v>
      </c>
      <c r="J208" s="7">
        <v>3031</v>
      </c>
      <c r="K208" s="7">
        <v>0</v>
      </c>
      <c r="L208" s="7">
        <v>1187.19</v>
      </c>
      <c r="M208" s="8">
        <v>0</v>
      </c>
      <c r="N208" s="8">
        <f t="shared" si="3"/>
        <v>3.9312991735261328E-3</v>
      </c>
      <c r="O208" s="8">
        <f>L208/'סכום נכסי הקרן'!$C$42</f>
        <v>6.5517120392648981E-4</v>
      </c>
    </row>
    <row r="209" spans="2:15">
      <c r="B209" s="6" t="s">
        <v>720</v>
      </c>
      <c r="C209" s="17" t="s">
        <v>721</v>
      </c>
      <c r="D209" s="18" t="s">
        <v>443</v>
      </c>
      <c r="E209" s="6" t="s">
        <v>423</v>
      </c>
      <c r="F209" s="6"/>
      <c r="G209" s="6" t="s">
        <v>427</v>
      </c>
      <c r="H209" s="6" t="s">
        <v>43</v>
      </c>
      <c r="I209" s="7">
        <v>3395</v>
      </c>
      <c r="J209" s="7">
        <v>6166</v>
      </c>
      <c r="K209" s="7">
        <v>0</v>
      </c>
      <c r="L209" s="7">
        <v>673.01</v>
      </c>
      <c r="M209" s="8">
        <v>0</v>
      </c>
      <c r="N209" s="8">
        <f t="shared" si="3"/>
        <v>2.2286269735887453E-3</v>
      </c>
      <c r="O209" s="8">
        <f>L209/'סכום נכסי הקרן'!$C$42</f>
        <v>3.7141213449790419E-4</v>
      </c>
    </row>
    <row r="210" spans="2:15">
      <c r="B210" s="6" t="s">
        <v>722</v>
      </c>
      <c r="C210" s="17" t="s">
        <v>723</v>
      </c>
      <c r="D210" s="18" t="s">
        <v>443</v>
      </c>
      <c r="E210" s="6" t="s">
        <v>423</v>
      </c>
      <c r="F210" s="6"/>
      <c r="G210" s="6" t="s">
        <v>427</v>
      </c>
      <c r="H210" s="6" t="s">
        <v>43</v>
      </c>
      <c r="I210" s="7">
        <v>464</v>
      </c>
      <c r="J210" s="7">
        <v>26371</v>
      </c>
      <c r="K210" s="7">
        <v>0</v>
      </c>
      <c r="L210" s="7">
        <v>393.39</v>
      </c>
      <c r="M210" s="8">
        <v>0</v>
      </c>
      <c r="N210" s="8">
        <f t="shared" si="3"/>
        <v>1.3026843065334489E-3</v>
      </c>
      <c r="O210" s="8">
        <f>L210/'סכום נכסי הקרן'!$C$42</f>
        <v>2.1709903209481363E-4</v>
      </c>
    </row>
    <row r="211" spans="2:15">
      <c r="B211" s="6" t="s">
        <v>724</v>
      </c>
      <c r="C211" s="17" t="s">
        <v>725</v>
      </c>
      <c r="D211" s="18" t="s">
        <v>443</v>
      </c>
      <c r="E211" s="6" t="s">
        <v>423</v>
      </c>
      <c r="F211" s="6"/>
      <c r="G211" s="6" t="s">
        <v>427</v>
      </c>
      <c r="H211" s="6" t="s">
        <v>43</v>
      </c>
      <c r="I211" s="7">
        <v>6486</v>
      </c>
      <c r="J211" s="7">
        <v>12707</v>
      </c>
      <c r="K211" s="7">
        <v>0</v>
      </c>
      <c r="L211" s="7">
        <v>2649.73</v>
      </c>
      <c r="M211" s="8">
        <v>0</v>
      </c>
      <c r="N211" s="8">
        <f t="shared" si="3"/>
        <v>8.7744011986854668E-3</v>
      </c>
      <c r="O211" s="8">
        <f>L211/'סכום נכסי הקרן'!$C$42</f>
        <v>1.4622990373740832E-3</v>
      </c>
    </row>
    <row r="212" spans="2:15">
      <c r="B212" s="6" t="s">
        <v>726</v>
      </c>
      <c r="C212" s="17" t="s">
        <v>727</v>
      </c>
      <c r="D212" s="18" t="s">
        <v>443</v>
      </c>
      <c r="E212" s="6" t="s">
        <v>423</v>
      </c>
      <c r="F212" s="6"/>
      <c r="G212" s="6" t="s">
        <v>728</v>
      </c>
      <c r="H212" s="6" t="s">
        <v>43</v>
      </c>
      <c r="I212" s="7">
        <v>6111</v>
      </c>
      <c r="J212" s="7">
        <v>3471</v>
      </c>
      <c r="K212" s="7">
        <v>0</v>
      </c>
      <c r="L212" s="7">
        <v>681.94</v>
      </c>
      <c r="M212" s="8">
        <v>0</v>
      </c>
      <c r="N212" s="8">
        <f t="shared" si="3"/>
        <v>2.2581980629843676E-3</v>
      </c>
      <c r="O212" s="8">
        <f>L212/'סכום נכסי הקרן'!$C$42</f>
        <v>3.7634030846421421E-4</v>
      </c>
    </row>
    <row r="213" spans="2:15">
      <c r="B213" s="6" t="s">
        <v>729</v>
      </c>
      <c r="C213" s="17" t="s">
        <v>730</v>
      </c>
      <c r="D213" s="18" t="s">
        <v>443</v>
      </c>
      <c r="E213" s="6" t="s">
        <v>423</v>
      </c>
      <c r="F213" s="6"/>
      <c r="G213" s="6" t="s">
        <v>435</v>
      </c>
      <c r="H213" s="6" t="s">
        <v>43</v>
      </c>
      <c r="I213" s="7">
        <v>2</v>
      </c>
      <c r="J213" s="7">
        <v>34781500</v>
      </c>
      <c r="K213" s="7">
        <v>0</v>
      </c>
      <c r="L213" s="7">
        <v>2236.4499999999998</v>
      </c>
      <c r="M213" s="8">
        <v>0</v>
      </c>
      <c r="N213" s="8">
        <f t="shared" si="3"/>
        <v>7.4058525060289584E-3</v>
      </c>
      <c r="O213" s="8">
        <f>L213/'סכום נכסי הקרן'!$C$42</f>
        <v>1.2342233669601309E-3</v>
      </c>
    </row>
    <row r="214" spans="2:15">
      <c r="B214" s="6" t="s">
        <v>731</v>
      </c>
      <c r="C214" s="17" t="s">
        <v>732</v>
      </c>
      <c r="D214" s="18" t="s">
        <v>733</v>
      </c>
      <c r="E214" s="6" t="s">
        <v>423</v>
      </c>
      <c r="F214" s="6"/>
      <c r="G214" s="6" t="s">
        <v>448</v>
      </c>
      <c r="H214" s="6" t="s">
        <v>48</v>
      </c>
      <c r="I214" s="7">
        <v>3657</v>
      </c>
      <c r="J214" s="7">
        <v>2900</v>
      </c>
      <c r="K214" s="7">
        <v>0</v>
      </c>
      <c r="L214" s="7">
        <v>418.28</v>
      </c>
      <c r="M214" s="8">
        <v>1E-4</v>
      </c>
      <c r="N214" s="8">
        <f t="shared" si="3"/>
        <v>1.38510585357231E-3</v>
      </c>
      <c r="O214" s="8">
        <f>L214/'סכום נכסי הקרן'!$C$42</f>
        <v>2.3083500634133721E-4</v>
      </c>
    </row>
    <row r="215" spans="2:15">
      <c r="B215" s="6" t="s">
        <v>734</v>
      </c>
      <c r="C215" s="17" t="s">
        <v>735</v>
      </c>
      <c r="D215" s="18" t="s">
        <v>96</v>
      </c>
      <c r="E215" s="6" t="s">
        <v>423</v>
      </c>
      <c r="F215" s="6"/>
      <c r="G215" s="6" t="s">
        <v>448</v>
      </c>
      <c r="H215" s="6" t="s">
        <v>48</v>
      </c>
      <c r="I215" s="7">
        <v>9437</v>
      </c>
      <c r="J215" s="7">
        <v>250.5</v>
      </c>
      <c r="K215" s="7">
        <v>0</v>
      </c>
      <c r="L215" s="7">
        <v>93.24</v>
      </c>
      <c r="M215" s="8">
        <v>0</v>
      </c>
      <c r="N215" s="8">
        <f t="shared" si="3"/>
        <v>3.0875793675787076E-4</v>
      </c>
      <c r="O215" s="8">
        <f>L215/'סכום נכסי הקרן'!$C$42</f>
        <v>5.1456096373879414E-5</v>
      </c>
    </row>
    <row r="216" spans="2:15">
      <c r="B216" s="6" t="s">
        <v>736</v>
      </c>
      <c r="C216" s="17" t="s">
        <v>737</v>
      </c>
      <c r="D216" s="18" t="s">
        <v>672</v>
      </c>
      <c r="E216" s="6" t="s">
        <v>423</v>
      </c>
      <c r="F216" s="6"/>
      <c r="G216" s="6" t="s">
        <v>448</v>
      </c>
      <c r="H216" s="6" t="s">
        <v>48</v>
      </c>
      <c r="I216" s="7">
        <v>21047</v>
      </c>
      <c r="J216" s="7">
        <v>712.5</v>
      </c>
      <c r="K216" s="7">
        <v>0</v>
      </c>
      <c r="L216" s="7">
        <v>591.46</v>
      </c>
      <c r="M216" s="8">
        <v>2.0000000000000001E-4</v>
      </c>
      <c r="N216" s="8">
        <f t="shared" si="3"/>
        <v>1.9585796790520193E-3</v>
      </c>
      <c r="O216" s="8">
        <f>L216/'סכום נכסי הקרן'!$C$42</f>
        <v>3.2640736552225143E-4</v>
      </c>
    </row>
    <row r="217" spans="2:15">
      <c r="B217" s="6" t="s">
        <v>738</v>
      </c>
      <c r="C217" s="17" t="s">
        <v>739</v>
      </c>
      <c r="D217" s="18" t="s">
        <v>672</v>
      </c>
      <c r="E217" s="6" t="s">
        <v>423</v>
      </c>
      <c r="F217" s="6"/>
      <c r="G217" s="6" t="s">
        <v>448</v>
      </c>
      <c r="H217" s="6" t="s">
        <v>45</v>
      </c>
      <c r="I217" s="7">
        <v>106245</v>
      </c>
      <c r="J217" s="7">
        <v>132</v>
      </c>
      <c r="K217" s="7">
        <v>14</v>
      </c>
      <c r="L217" s="7">
        <v>629.92999999999995</v>
      </c>
      <c r="M217" s="8">
        <v>6.9999999999999999E-4</v>
      </c>
      <c r="N217" s="8">
        <f t="shared" si="3"/>
        <v>2.0859704751381974E-3</v>
      </c>
      <c r="O217" s="8">
        <f>L217/'סכום נכסי הקרן'!$C$42</f>
        <v>3.4763769614755321E-4</v>
      </c>
    </row>
    <row r="218" spans="2:15">
      <c r="B218" s="6" t="s">
        <v>740</v>
      </c>
      <c r="C218" s="17" t="s">
        <v>741</v>
      </c>
      <c r="D218" s="18" t="s">
        <v>742</v>
      </c>
      <c r="E218" s="6" t="s">
        <v>423</v>
      </c>
      <c r="F218" s="6"/>
      <c r="G218" s="6" t="s">
        <v>448</v>
      </c>
      <c r="H218" s="6" t="s">
        <v>48</v>
      </c>
      <c r="I218" s="7">
        <v>7692</v>
      </c>
      <c r="J218" s="7">
        <v>1100</v>
      </c>
      <c r="K218" s="7">
        <v>0</v>
      </c>
      <c r="L218" s="7">
        <v>333.72</v>
      </c>
      <c r="M218" s="8">
        <v>3.2000000000000002E-3</v>
      </c>
      <c r="N218" s="8">
        <f t="shared" si="3"/>
        <v>1.1050911481642711E-3</v>
      </c>
      <c r="O218" s="8">
        <f>L218/'סכום נכסי הקרן'!$C$42</f>
        <v>1.8416911713739855E-4</v>
      </c>
    </row>
    <row r="219" spans="2:15">
      <c r="B219" s="6" t="s">
        <v>743</v>
      </c>
      <c r="C219" s="17" t="s">
        <v>744</v>
      </c>
      <c r="D219" s="18" t="s">
        <v>620</v>
      </c>
      <c r="E219" s="6" t="s">
        <v>423</v>
      </c>
      <c r="F219" s="6"/>
      <c r="G219" s="6" t="s">
        <v>444</v>
      </c>
      <c r="H219" s="6" t="s">
        <v>43</v>
      </c>
      <c r="I219" s="7">
        <v>5692</v>
      </c>
      <c r="J219" s="7">
        <v>1565</v>
      </c>
      <c r="K219" s="7">
        <v>0</v>
      </c>
      <c r="L219" s="7">
        <v>286.39</v>
      </c>
      <c r="M219" s="8">
        <v>1E-4</v>
      </c>
      <c r="N219" s="8">
        <f t="shared" si="3"/>
        <v>9.4836106293529185E-4</v>
      </c>
      <c r="O219" s="8">
        <f>L219/'סכום נכסי הקרן'!$C$42</f>
        <v>1.5804924324877012E-4</v>
      </c>
    </row>
    <row r="220" spans="2:15">
      <c r="B220" s="6" t="s">
        <v>745</v>
      </c>
      <c r="C220" s="17" t="s">
        <v>746</v>
      </c>
      <c r="D220" s="18" t="s">
        <v>620</v>
      </c>
      <c r="E220" s="6" t="s">
        <v>423</v>
      </c>
      <c r="F220" s="6"/>
      <c r="G220" s="6" t="s">
        <v>444</v>
      </c>
      <c r="H220" s="6" t="s">
        <v>43</v>
      </c>
      <c r="I220" s="7">
        <v>10622</v>
      </c>
      <c r="J220" s="7">
        <v>22242</v>
      </c>
      <c r="K220" s="7">
        <v>0</v>
      </c>
      <c r="L220" s="7">
        <v>7595.58</v>
      </c>
      <c r="M220" s="8">
        <v>0</v>
      </c>
      <c r="N220" s="8">
        <f t="shared" si="3"/>
        <v>2.5152248061769071E-2</v>
      </c>
      <c r="O220" s="8">
        <f>L220/'סכום נכסי הקרן'!$C$42</f>
        <v>4.1917513566657122E-3</v>
      </c>
    </row>
    <row r="221" spans="2:15">
      <c r="B221" s="6" t="s">
        <v>747</v>
      </c>
      <c r="C221" s="17" t="s">
        <v>748</v>
      </c>
      <c r="D221" s="18" t="s">
        <v>443</v>
      </c>
      <c r="E221" s="6" t="s">
        <v>423</v>
      </c>
      <c r="F221" s="6"/>
      <c r="G221" s="6" t="s">
        <v>444</v>
      </c>
      <c r="H221" s="6" t="s">
        <v>43</v>
      </c>
      <c r="I221" s="7">
        <v>3628</v>
      </c>
      <c r="J221" s="7">
        <v>6469</v>
      </c>
      <c r="K221" s="7">
        <v>0</v>
      </c>
      <c r="L221" s="7">
        <v>754.55</v>
      </c>
      <c r="M221" s="8">
        <v>0</v>
      </c>
      <c r="N221" s="8">
        <f t="shared" si="3"/>
        <v>2.4986411538036398E-3</v>
      </c>
      <c r="O221" s="8">
        <f>L221/'סכום נכסי הקרן'!$C$42</f>
        <v>4.1641138480170222E-4</v>
      </c>
    </row>
    <row r="222" spans="2:15">
      <c r="B222" s="6" t="s">
        <v>749</v>
      </c>
      <c r="C222" s="17" t="s">
        <v>750</v>
      </c>
      <c r="D222" s="18" t="s">
        <v>620</v>
      </c>
      <c r="E222" s="6" t="s">
        <v>423</v>
      </c>
      <c r="F222" s="6"/>
      <c r="G222" s="6" t="s">
        <v>444</v>
      </c>
      <c r="H222" s="6" t="s">
        <v>43</v>
      </c>
      <c r="I222" s="7">
        <v>4922</v>
      </c>
      <c r="J222" s="7">
        <v>23420</v>
      </c>
      <c r="K222" s="7">
        <v>0</v>
      </c>
      <c r="L222" s="7">
        <v>3706.03</v>
      </c>
      <c r="M222" s="8">
        <v>0</v>
      </c>
      <c r="N222" s="8">
        <f t="shared" si="3"/>
        <v>1.2272267013757743E-2</v>
      </c>
      <c r="O222" s="8">
        <f>L222/'סכום נכסי הקרן'!$C$42</f>
        <v>2.0452363453934831E-3</v>
      </c>
    </row>
    <row r="223" spans="2:15">
      <c r="B223" s="6" t="s">
        <v>751</v>
      </c>
      <c r="C223" s="17" t="s">
        <v>752</v>
      </c>
      <c r="D223" s="18" t="s">
        <v>672</v>
      </c>
      <c r="E223" s="6" t="s">
        <v>423</v>
      </c>
      <c r="F223" s="6"/>
      <c r="G223" s="6" t="s">
        <v>444</v>
      </c>
      <c r="H223" s="6" t="s">
        <v>45</v>
      </c>
      <c r="I223" s="7">
        <v>44693</v>
      </c>
      <c r="J223" s="7">
        <v>401.3</v>
      </c>
      <c r="K223" s="7">
        <v>0</v>
      </c>
      <c r="L223" s="7">
        <v>787.7</v>
      </c>
      <c r="M223" s="8">
        <v>1E-4</v>
      </c>
      <c r="N223" s="8">
        <f t="shared" si="3"/>
        <v>2.6084151306754056E-3</v>
      </c>
      <c r="O223" s="8">
        <f>L223/'סכום נכסי הקרן'!$C$42</f>
        <v>4.3470578200026621E-4</v>
      </c>
    </row>
    <row r="224" spans="2:15">
      <c r="B224" s="6" t="s">
        <v>753</v>
      </c>
      <c r="C224" s="17" t="s">
        <v>754</v>
      </c>
      <c r="D224" s="18" t="s">
        <v>96</v>
      </c>
      <c r="E224" s="6" t="s">
        <v>423</v>
      </c>
      <c r="F224" s="6"/>
      <c r="G224" s="6" t="s">
        <v>444</v>
      </c>
      <c r="H224" s="6" t="s">
        <v>48</v>
      </c>
      <c r="I224" s="7">
        <v>4917</v>
      </c>
      <c r="J224" s="7">
        <v>10722</v>
      </c>
      <c r="K224" s="7">
        <v>0</v>
      </c>
      <c r="L224" s="7">
        <v>2079.33</v>
      </c>
      <c r="M224" s="8">
        <v>0</v>
      </c>
      <c r="N224" s="8">
        <f t="shared" si="3"/>
        <v>6.885560281410805E-3</v>
      </c>
      <c r="O224" s="8">
        <f>L224/'סכום נכסי הקרן'!$C$42</f>
        <v>1.1475139947779783E-3</v>
      </c>
    </row>
    <row r="225" spans="2:15">
      <c r="B225" s="6" t="s">
        <v>755</v>
      </c>
      <c r="C225" s="17" t="s">
        <v>756</v>
      </c>
      <c r="D225" s="18" t="s">
        <v>620</v>
      </c>
      <c r="E225" s="6" t="s">
        <v>423</v>
      </c>
      <c r="F225" s="6"/>
      <c r="G225" s="6" t="s">
        <v>444</v>
      </c>
      <c r="H225" s="6" t="s">
        <v>43</v>
      </c>
      <c r="I225" s="7">
        <v>2836</v>
      </c>
      <c r="J225" s="7">
        <v>3061</v>
      </c>
      <c r="K225" s="7">
        <v>0</v>
      </c>
      <c r="L225" s="7">
        <v>279.08999999999997</v>
      </c>
      <c r="M225" s="8">
        <v>1E-4</v>
      </c>
      <c r="N225" s="8">
        <f t="shared" si="3"/>
        <v>9.2418760799822125E-4</v>
      </c>
      <c r="O225" s="8">
        <f>L225/'סכום נכסי הקרן'!$C$42</f>
        <v>1.540206127947877E-4</v>
      </c>
    </row>
    <row r="226" spans="2:15">
      <c r="B226" s="6" t="s">
        <v>757</v>
      </c>
      <c r="C226" s="17" t="s">
        <v>758</v>
      </c>
      <c r="D226" s="18" t="s">
        <v>620</v>
      </c>
      <c r="E226" s="6" t="s">
        <v>423</v>
      </c>
      <c r="F226" s="6"/>
      <c r="G226" s="6" t="s">
        <v>444</v>
      </c>
      <c r="H226" s="6" t="s">
        <v>43</v>
      </c>
      <c r="I226" s="7">
        <v>4364</v>
      </c>
      <c r="J226" s="7">
        <v>6718</v>
      </c>
      <c r="K226" s="7">
        <v>0</v>
      </c>
      <c r="L226" s="7">
        <v>942.55</v>
      </c>
      <c r="M226" s="8">
        <v>1E-4</v>
      </c>
      <c r="N226" s="8">
        <f t="shared" si="3"/>
        <v>3.121190404237785E-3</v>
      </c>
      <c r="O226" s="8">
        <f>L226/'סכום נכסי הקרן'!$C$42</f>
        <v>5.201624156713861E-4</v>
      </c>
    </row>
    <row r="227" spans="2:15">
      <c r="B227" s="6" t="s">
        <v>759</v>
      </c>
      <c r="C227" s="17" t="s">
        <v>760</v>
      </c>
      <c r="D227" s="18" t="s">
        <v>443</v>
      </c>
      <c r="E227" s="6" t="s">
        <v>423</v>
      </c>
      <c r="F227" s="6"/>
      <c r="G227" s="6" t="s">
        <v>444</v>
      </c>
      <c r="H227" s="6" t="s">
        <v>43</v>
      </c>
      <c r="I227" s="7">
        <v>5242</v>
      </c>
      <c r="J227" s="7">
        <v>21873</v>
      </c>
      <c r="K227" s="7">
        <v>0</v>
      </c>
      <c r="L227" s="7">
        <v>3686.26</v>
      </c>
      <c r="M227" s="8">
        <v>0</v>
      </c>
      <c r="N227" s="8">
        <f t="shared" si="3"/>
        <v>1.2206799999496663E-2</v>
      </c>
      <c r="O227" s="8">
        <f>L227/'סכום נכסי הקרן'!$C$42</f>
        <v>2.0343259311366019E-3</v>
      </c>
    </row>
    <row r="228" spans="2:15">
      <c r="B228" s="6" t="s">
        <v>761</v>
      </c>
      <c r="C228" s="17" t="s">
        <v>762</v>
      </c>
      <c r="D228" s="18" t="s">
        <v>620</v>
      </c>
      <c r="E228" s="6" t="s">
        <v>423</v>
      </c>
      <c r="F228" s="6"/>
      <c r="G228" s="6" t="s">
        <v>444</v>
      </c>
      <c r="H228" s="6" t="s">
        <v>43</v>
      </c>
      <c r="I228" s="7">
        <v>4086</v>
      </c>
      <c r="J228" s="7">
        <v>24996</v>
      </c>
      <c r="K228" s="7">
        <v>0</v>
      </c>
      <c r="L228" s="7">
        <v>3283.6</v>
      </c>
      <c r="M228" s="8">
        <v>1E-4</v>
      </c>
      <c r="N228" s="8">
        <f t="shared" si="3"/>
        <v>1.0873418716625316E-2</v>
      </c>
      <c r="O228" s="8">
        <f>L228/'סכום נכסי הקרן'!$C$42</f>
        <v>1.8121110902324159E-3</v>
      </c>
    </row>
    <row r="229" spans="2:15">
      <c r="B229" s="6" t="s">
        <v>763</v>
      </c>
      <c r="C229" s="17" t="s">
        <v>764</v>
      </c>
      <c r="D229" s="18" t="s">
        <v>620</v>
      </c>
      <c r="E229" s="6" t="s">
        <v>423</v>
      </c>
      <c r="F229" s="6"/>
      <c r="G229" s="6" t="s">
        <v>765</v>
      </c>
      <c r="H229" s="6" t="s">
        <v>43</v>
      </c>
      <c r="I229" s="7">
        <v>1890</v>
      </c>
      <c r="J229" s="7">
        <v>9171</v>
      </c>
      <c r="K229" s="7">
        <v>0</v>
      </c>
      <c r="L229" s="7">
        <v>557.26</v>
      </c>
      <c r="M229" s="8">
        <v>0</v>
      </c>
      <c r="N229" s="8">
        <f t="shared" si="3"/>
        <v>1.8453286983879352E-3</v>
      </c>
      <c r="O229" s="8">
        <f>L229/'סכום נכסי הקרן'!$C$42</f>
        <v>3.0753350777893654E-4</v>
      </c>
    </row>
    <row r="230" spans="2:15">
      <c r="B230" s="6" t="s">
        <v>766</v>
      </c>
      <c r="C230" s="17" t="s">
        <v>767</v>
      </c>
      <c r="D230" s="18" t="s">
        <v>620</v>
      </c>
      <c r="E230" s="6" t="s">
        <v>423</v>
      </c>
      <c r="F230" s="6"/>
      <c r="G230" s="6" t="s">
        <v>765</v>
      </c>
      <c r="H230" s="6" t="s">
        <v>43</v>
      </c>
      <c r="I230" s="7">
        <v>2862</v>
      </c>
      <c r="J230" s="7">
        <v>4982</v>
      </c>
      <c r="K230" s="7">
        <v>0</v>
      </c>
      <c r="L230" s="7">
        <v>458.41</v>
      </c>
      <c r="M230" s="8">
        <v>0</v>
      </c>
      <c r="N230" s="8">
        <f t="shared" si="3"/>
        <v>1.5179936270825348E-3</v>
      </c>
      <c r="O230" s="8">
        <f>L230/'סכום נכסי הקרן'!$C$42</f>
        <v>2.5298143649453095E-4</v>
      </c>
    </row>
    <row r="231" spans="2:15">
      <c r="B231" s="6" t="s">
        <v>768</v>
      </c>
      <c r="C231" s="17" t="s">
        <v>769</v>
      </c>
      <c r="D231" s="18" t="s">
        <v>620</v>
      </c>
      <c r="E231" s="6" t="s">
        <v>423</v>
      </c>
      <c r="F231" s="6"/>
      <c r="G231" s="6" t="s">
        <v>765</v>
      </c>
      <c r="H231" s="6" t="s">
        <v>43</v>
      </c>
      <c r="I231" s="7">
        <v>9246</v>
      </c>
      <c r="J231" s="7">
        <v>7060</v>
      </c>
      <c r="K231" s="7">
        <v>0</v>
      </c>
      <c r="L231" s="7">
        <v>2098.65</v>
      </c>
      <c r="M231" s="8">
        <v>2.9999999999999997E-4</v>
      </c>
      <c r="N231" s="8">
        <f t="shared" si="3"/>
        <v>6.9495371511894633E-3</v>
      </c>
      <c r="O231" s="8">
        <f>L231/'סכום נכסי הקרן'!$C$42</f>
        <v>1.1581760688013948E-3</v>
      </c>
    </row>
    <row r="232" spans="2:15">
      <c r="B232" s="6" t="s">
        <v>770</v>
      </c>
      <c r="C232" s="17" t="s">
        <v>771</v>
      </c>
      <c r="D232" s="18" t="s">
        <v>620</v>
      </c>
      <c r="E232" s="6" t="s">
        <v>423</v>
      </c>
      <c r="F232" s="6"/>
      <c r="G232" s="6" t="s">
        <v>765</v>
      </c>
      <c r="H232" s="6" t="s">
        <v>43</v>
      </c>
      <c r="I232" s="7">
        <v>2741</v>
      </c>
      <c r="J232" s="7">
        <v>52220</v>
      </c>
      <c r="K232" s="7">
        <v>0</v>
      </c>
      <c r="L232" s="7">
        <v>4601.79</v>
      </c>
      <c r="M232" s="8">
        <v>0</v>
      </c>
      <c r="N232" s="8">
        <f t="shared" si="3"/>
        <v>1.5238515506145455E-2</v>
      </c>
      <c r="O232" s="8">
        <f>L232/'סכום נכסי הקרן'!$C$42</f>
        <v>2.5395768954563983E-3</v>
      </c>
    </row>
    <row r="233" spans="2:15">
      <c r="B233" s="6" t="s">
        <v>772</v>
      </c>
      <c r="C233" s="17" t="s">
        <v>773</v>
      </c>
      <c r="D233" s="18" t="s">
        <v>620</v>
      </c>
      <c r="E233" s="6" t="s">
        <v>423</v>
      </c>
      <c r="F233" s="6"/>
      <c r="G233" s="6" t="s">
        <v>452</v>
      </c>
      <c r="H233" s="6" t="s">
        <v>43</v>
      </c>
      <c r="I233" s="7">
        <v>1479</v>
      </c>
      <c r="J233" s="7">
        <v>21624</v>
      </c>
      <c r="K233" s="7">
        <v>0</v>
      </c>
      <c r="L233" s="7">
        <v>1028.22</v>
      </c>
      <c r="M233" s="8">
        <v>0</v>
      </c>
      <c r="N233" s="8">
        <f t="shared" si="3"/>
        <v>3.4048807993691324E-3</v>
      </c>
      <c r="O233" s="8">
        <f>L233/'סכום נכסי הקרן'!$C$42</f>
        <v>5.6744087745120436E-4</v>
      </c>
    </row>
    <row r="234" spans="2:15">
      <c r="B234" s="6" t="s">
        <v>774</v>
      </c>
      <c r="C234" s="17" t="s">
        <v>775</v>
      </c>
      <c r="D234" s="18" t="s">
        <v>443</v>
      </c>
      <c r="E234" s="6" t="s">
        <v>423</v>
      </c>
      <c r="F234" s="6"/>
      <c r="G234" s="6" t="s">
        <v>452</v>
      </c>
      <c r="H234" s="6" t="s">
        <v>43</v>
      </c>
      <c r="I234" s="7">
        <v>1165</v>
      </c>
      <c r="J234" s="7">
        <v>19510</v>
      </c>
      <c r="K234" s="7">
        <v>0</v>
      </c>
      <c r="L234" s="7">
        <v>730.74</v>
      </c>
      <c r="M234" s="8">
        <v>0</v>
      </c>
      <c r="N234" s="8">
        <f t="shared" si="3"/>
        <v>2.4197959535225922E-3</v>
      </c>
      <c r="O234" s="8">
        <f>L234/'סכום נכסי הקרן'!$C$42</f>
        <v>4.0327142711549382E-4</v>
      </c>
    </row>
    <row r="235" spans="2:15">
      <c r="B235" s="6" t="s">
        <v>776</v>
      </c>
      <c r="C235" s="17" t="s">
        <v>777</v>
      </c>
      <c r="D235" s="18" t="s">
        <v>443</v>
      </c>
      <c r="E235" s="6" t="s">
        <v>423</v>
      </c>
      <c r="F235" s="6"/>
      <c r="G235" s="6" t="s">
        <v>452</v>
      </c>
      <c r="H235" s="6" t="s">
        <v>43</v>
      </c>
      <c r="I235" s="7">
        <v>33108</v>
      </c>
      <c r="J235" s="7">
        <v>391</v>
      </c>
      <c r="K235" s="7">
        <v>0</v>
      </c>
      <c r="L235" s="7">
        <v>416.19</v>
      </c>
      <c r="M235" s="8">
        <v>0</v>
      </c>
      <c r="N235" s="8">
        <f t="shared" si="3"/>
        <v>1.3781849603095048E-3</v>
      </c>
      <c r="O235" s="8">
        <f>L235/'סכום נכסי הקרן'!$C$42</f>
        <v>2.2968160392369022E-4</v>
      </c>
    </row>
    <row r="236" spans="2:15">
      <c r="B236" s="6" t="s">
        <v>778</v>
      </c>
      <c r="C236" s="17" t="s">
        <v>779</v>
      </c>
      <c r="D236" s="18" t="s">
        <v>620</v>
      </c>
      <c r="E236" s="6" t="s">
        <v>423</v>
      </c>
      <c r="F236" s="6"/>
      <c r="G236" s="6" t="s">
        <v>452</v>
      </c>
      <c r="H236" s="6" t="s">
        <v>43</v>
      </c>
      <c r="I236" s="7">
        <v>35580</v>
      </c>
      <c r="J236" s="7">
        <v>743</v>
      </c>
      <c r="K236" s="7">
        <v>0</v>
      </c>
      <c r="L236" s="7">
        <v>849.92</v>
      </c>
      <c r="M236" s="8">
        <v>1.1999999999999999E-3</v>
      </c>
      <c r="N236" s="8">
        <f t="shared" si="3"/>
        <v>2.8144524411116423E-3</v>
      </c>
      <c r="O236" s="8">
        <f>L236/'סכום נכסי הקרן'!$C$42</f>
        <v>4.6904295828064773E-4</v>
      </c>
    </row>
    <row r="237" spans="2:15">
      <c r="B237" s="6" t="s">
        <v>780</v>
      </c>
      <c r="C237" s="17" t="s">
        <v>781</v>
      </c>
      <c r="D237" s="18" t="s">
        <v>96</v>
      </c>
      <c r="E237" s="6" t="s">
        <v>423</v>
      </c>
      <c r="F237" s="6"/>
      <c r="G237" s="6" t="s">
        <v>452</v>
      </c>
      <c r="H237" s="6" t="s">
        <v>67</v>
      </c>
      <c r="I237" s="7">
        <v>5045</v>
      </c>
      <c r="J237" s="7">
        <v>56400</v>
      </c>
      <c r="K237" s="7">
        <v>0</v>
      </c>
      <c r="L237" s="7">
        <v>1180.83</v>
      </c>
      <c r="M237" s="8">
        <v>0</v>
      </c>
      <c r="N237" s="8">
        <f t="shared" si="3"/>
        <v>3.9102384648412323E-3</v>
      </c>
      <c r="O237" s="8">
        <f>L237/'סכום נכסי הקרן'!$C$42</f>
        <v>6.5166132862685576E-4</v>
      </c>
    </row>
    <row r="238" spans="2:15">
      <c r="B238" s="6" t="s">
        <v>782</v>
      </c>
      <c r="C238" s="17" t="s">
        <v>783</v>
      </c>
      <c r="D238" s="18" t="s">
        <v>733</v>
      </c>
      <c r="E238" s="6" t="s">
        <v>423</v>
      </c>
      <c r="F238" s="6"/>
      <c r="G238" s="6" t="s">
        <v>625</v>
      </c>
      <c r="H238" s="6" t="s">
        <v>48</v>
      </c>
      <c r="I238" s="7">
        <v>22939</v>
      </c>
      <c r="J238" s="7">
        <v>906.4</v>
      </c>
      <c r="K238" s="7">
        <v>0</v>
      </c>
      <c r="L238" s="7">
        <v>820.05</v>
      </c>
      <c r="M238" s="8">
        <v>0</v>
      </c>
      <c r="N238" s="8">
        <f t="shared" si="3"/>
        <v>2.7155399618006425E-3</v>
      </c>
      <c r="O238" s="8">
        <f>L238/'סכום נכסי הקרן'!$C$42</f>
        <v>4.5255868545044845E-4</v>
      </c>
    </row>
    <row r="239" spans="2:15">
      <c r="B239" s="6" t="s">
        <v>784</v>
      </c>
      <c r="C239" s="17" t="s">
        <v>785</v>
      </c>
      <c r="D239" s="18" t="s">
        <v>443</v>
      </c>
      <c r="E239" s="6" t="s">
        <v>423</v>
      </c>
      <c r="F239" s="6"/>
      <c r="G239" s="6" t="s">
        <v>456</v>
      </c>
      <c r="H239" s="6" t="s">
        <v>43</v>
      </c>
      <c r="I239" s="7">
        <v>2735</v>
      </c>
      <c r="J239" s="7">
        <v>21270</v>
      </c>
      <c r="K239" s="7">
        <v>0</v>
      </c>
      <c r="L239" s="7">
        <v>1870.28</v>
      </c>
      <c r="M239" s="8">
        <v>0</v>
      </c>
      <c r="N239" s="8">
        <f t="shared" si="3"/>
        <v>6.1933053835211346E-3</v>
      </c>
      <c r="O239" s="8">
        <f>L239/'סכום נכסי הקרן'!$C$42</f>
        <v>1.0321461596540025E-3</v>
      </c>
    </row>
    <row r="240" spans="2:15">
      <c r="B240" s="6" t="s">
        <v>786</v>
      </c>
      <c r="C240" s="17" t="s">
        <v>787</v>
      </c>
      <c r="D240" s="18" t="s">
        <v>443</v>
      </c>
      <c r="E240" s="6" t="s">
        <v>423</v>
      </c>
      <c r="F240" s="6"/>
      <c r="G240" s="6" t="s">
        <v>456</v>
      </c>
      <c r="H240" s="6" t="s">
        <v>43</v>
      </c>
      <c r="I240" s="7">
        <v>190</v>
      </c>
      <c r="J240" s="7">
        <v>2126</v>
      </c>
      <c r="K240" s="7">
        <v>0</v>
      </c>
      <c r="L240" s="7">
        <v>12.99</v>
      </c>
      <c r="M240" s="8">
        <v>0</v>
      </c>
      <c r="N240" s="8">
        <f t="shared" si="3"/>
        <v>4.3015504059252908E-5</v>
      </c>
      <c r="O240" s="8">
        <f>L240/'סכום נכסי הקרן'!$C$42</f>
        <v>7.1687547393467788E-6</v>
      </c>
    </row>
    <row r="241" spans="2:15">
      <c r="B241" s="6" t="s">
        <v>788</v>
      </c>
      <c r="C241" s="17" t="s">
        <v>789</v>
      </c>
      <c r="D241" s="18" t="s">
        <v>443</v>
      </c>
      <c r="E241" s="6" t="s">
        <v>423</v>
      </c>
      <c r="F241" s="6"/>
      <c r="G241" s="6" t="s">
        <v>790</v>
      </c>
      <c r="H241" s="6" t="s">
        <v>43</v>
      </c>
      <c r="I241" s="7">
        <v>4473</v>
      </c>
      <c r="J241" s="7">
        <v>6003</v>
      </c>
      <c r="K241" s="7">
        <v>0</v>
      </c>
      <c r="L241" s="7">
        <v>863.27</v>
      </c>
      <c r="M241" s="8">
        <v>0</v>
      </c>
      <c r="N241" s="8">
        <f t="shared" si="3"/>
        <v>2.858660060756833E-3</v>
      </c>
      <c r="O241" s="8">
        <f>L241/'סכום נכסי הקרן'!$C$42</f>
        <v>4.7641038520676625E-4</v>
      </c>
    </row>
    <row r="242" spans="2:15">
      <c r="B242" s="6" t="s">
        <v>791</v>
      </c>
      <c r="C242" s="17" t="s">
        <v>792</v>
      </c>
      <c r="D242" s="18" t="s">
        <v>443</v>
      </c>
      <c r="E242" s="6" t="s">
        <v>423</v>
      </c>
      <c r="F242" s="6"/>
      <c r="G242" s="6" t="s">
        <v>790</v>
      </c>
      <c r="H242" s="6" t="s">
        <v>43</v>
      </c>
      <c r="I242" s="7">
        <v>34073</v>
      </c>
      <c r="J242" s="7">
        <v>1306</v>
      </c>
      <c r="K242" s="7">
        <v>16.43</v>
      </c>
      <c r="L242" s="7">
        <v>1447.09</v>
      </c>
      <c r="M242" s="8">
        <v>1E-3</v>
      </c>
      <c r="N242" s="8">
        <f t="shared" si="3"/>
        <v>4.7919403979295068E-3</v>
      </c>
      <c r="O242" s="8">
        <f>L242/'סכום נכסי הקרן'!$C$42</f>
        <v>7.9860148543197296E-4</v>
      </c>
    </row>
    <row r="243" spans="2:15">
      <c r="B243" s="6" t="s">
        <v>793</v>
      </c>
      <c r="C243" s="17" t="s">
        <v>794</v>
      </c>
      <c r="D243" s="18" t="s">
        <v>443</v>
      </c>
      <c r="E243" s="6" t="s">
        <v>423</v>
      </c>
      <c r="F243" s="6"/>
      <c r="G243" s="6" t="s">
        <v>728</v>
      </c>
      <c r="H243" s="6" t="s">
        <v>43</v>
      </c>
      <c r="I243" s="7">
        <v>3691</v>
      </c>
      <c r="J243" s="7">
        <v>9885</v>
      </c>
      <c r="K243" s="7">
        <v>0</v>
      </c>
      <c r="L243" s="7">
        <v>1173.01</v>
      </c>
      <c r="M243" s="8">
        <v>0</v>
      </c>
      <c r="N243" s="8">
        <f t="shared" si="3"/>
        <v>3.884343065168919E-3</v>
      </c>
      <c r="O243" s="8">
        <f>L243/'סכום נכסי הקרן'!$C$42</f>
        <v>6.4734572723642528E-4</v>
      </c>
    </row>
    <row r="244" spans="2:15">
      <c r="B244" s="6" t="s">
        <v>795</v>
      </c>
      <c r="C244" s="17" t="s">
        <v>796</v>
      </c>
      <c r="D244" s="18" t="s">
        <v>443</v>
      </c>
      <c r="E244" s="6" t="s">
        <v>423</v>
      </c>
      <c r="F244" s="6"/>
      <c r="G244" s="6" t="s">
        <v>728</v>
      </c>
      <c r="H244" s="6" t="s">
        <v>43</v>
      </c>
      <c r="I244" s="7">
        <v>2241</v>
      </c>
      <c r="J244" s="7">
        <v>35694</v>
      </c>
      <c r="K244" s="7">
        <v>0</v>
      </c>
      <c r="L244" s="7">
        <v>2571.69</v>
      </c>
      <c r="M244" s="8">
        <v>0</v>
      </c>
      <c r="N244" s="8">
        <f t="shared" si="3"/>
        <v>8.5159770311116333E-3</v>
      </c>
      <c r="O244" s="8">
        <f>L244/'סכום נכסי הקרן'!$C$42</f>
        <v>1.4192313222194549E-3</v>
      </c>
    </row>
    <row r="245" spans="2:15">
      <c r="B245" s="6" t="s">
        <v>797</v>
      </c>
      <c r="C245" s="17" t="s">
        <v>798</v>
      </c>
      <c r="D245" s="18" t="s">
        <v>672</v>
      </c>
      <c r="E245" s="6" t="s">
        <v>423</v>
      </c>
      <c r="F245" s="6"/>
      <c r="G245" s="6" t="s">
        <v>456</v>
      </c>
      <c r="H245" s="6" t="s">
        <v>45</v>
      </c>
      <c r="I245" s="7">
        <v>4136</v>
      </c>
      <c r="J245" s="7">
        <v>285.5</v>
      </c>
      <c r="K245" s="7">
        <v>0</v>
      </c>
      <c r="L245" s="7">
        <v>51.86</v>
      </c>
      <c r="M245" s="8">
        <v>0</v>
      </c>
      <c r="N245" s="8">
        <f t="shared" si="3"/>
        <v>1.7173087301869559E-4</v>
      </c>
      <c r="O245" s="8">
        <f>L245/'סכום נכסי הקרן'!$C$42</f>
        <v>2.8619832238839409E-5</v>
      </c>
    </row>
    <row r="246" spans="2:15">
      <c r="B246" s="6" t="s">
        <v>799</v>
      </c>
      <c r="C246" s="17" t="s">
        <v>800</v>
      </c>
      <c r="D246" s="18" t="s">
        <v>620</v>
      </c>
      <c r="E246" s="6" t="s">
        <v>423</v>
      </c>
      <c r="F246" s="6"/>
      <c r="G246" s="6" t="s">
        <v>456</v>
      </c>
      <c r="H246" s="6" t="s">
        <v>43</v>
      </c>
      <c r="I246" s="7">
        <v>364</v>
      </c>
      <c r="J246" s="7">
        <v>175264</v>
      </c>
      <c r="K246" s="7">
        <v>0</v>
      </c>
      <c r="L246" s="7">
        <v>2051.04</v>
      </c>
      <c r="M246" s="8">
        <v>0</v>
      </c>
      <c r="N246" s="8">
        <f t="shared" si="3"/>
        <v>6.7918798649491989E-3</v>
      </c>
      <c r="O246" s="8">
        <f>L246/'סכום נכסי הקרן'!$C$42</f>
        <v>1.1319016721008327E-3</v>
      </c>
    </row>
    <row r="247" spans="2:15">
      <c r="B247" s="6" t="s">
        <v>801</v>
      </c>
      <c r="C247" s="17" t="s">
        <v>802</v>
      </c>
      <c r="D247" s="18" t="s">
        <v>620</v>
      </c>
      <c r="E247" s="6" t="s">
        <v>423</v>
      </c>
      <c r="F247" s="6"/>
      <c r="G247" s="6" t="s">
        <v>452</v>
      </c>
      <c r="H247" s="6" t="s">
        <v>43</v>
      </c>
      <c r="I247" s="7">
        <v>1367</v>
      </c>
      <c r="J247" s="7">
        <v>2755</v>
      </c>
      <c r="K247" s="7">
        <v>0</v>
      </c>
      <c r="L247" s="7">
        <v>121.08</v>
      </c>
      <c r="M247" s="8">
        <v>0</v>
      </c>
      <c r="N247" s="8">
        <f t="shared" si="3"/>
        <v>4.0094820873705486E-4</v>
      </c>
      <c r="O247" s="8">
        <f>L247/'סכום נכסי הקרן'!$C$42</f>
        <v>6.6820078817560267E-5</v>
      </c>
    </row>
    <row r="248" spans="2:15">
      <c r="B248" s="6" t="s">
        <v>803</v>
      </c>
      <c r="C248" s="17" t="s">
        <v>804</v>
      </c>
      <c r="D248" s="18" t="s">
        <v>443</v>
      </c>
      <c r="E248" s="6" t="s">
        <v>423</v>
      </c>
      <c r="F248" s="6"/>
      <c r="G248" s="6" t="s">
        <v>456</v>
      </c>
      <c r="H248" s="6" t="s">
        <v>43</v>
      </c>
      <c r="I248" s="7">
        <v>1760</v>
      </c>
      <c r="J248" s="7">
        <v>13029</v>
      </c>
      <c r="K248" s="7">
        <v>0</v>
      </c>
      <c r="L248" s="7">
        <v>737.23</v>
      </c>
      <c r="M248" s="8">
        <v>0</v>
      </c>
      <c r="N248" s="8">
        <f t="shared" si="3"/>
        <v>2.441287148391303E-3</v>
      </c>
      <c r="O248" s="8">
        <f>L248/'סכום נכסי הקרן'!$C$42</f>
        <v>4.0685304514923986E-4</v>
      </c>
    </row>
    <row r="249" spans="2:15">
      <c r="B249" s="6" t="s">
        <v>805</v>
      </c>
      <c r="C249" s="17" t="s">
        <v>806</v>
      </c>
      <c r="D249" s="18" t="s">
        <v>620</v>
      </c>
      <c r="E249" s="6" t="s">
        <v>423</v>
      </c>
      <c r="F249" s="6"/>
      <c r="G249" s="6" t="s">
        <v>456</v>
      </c>
      <c r="H249" s="6" t="s">
        <v>43</v>
      </c>
      <c r="I249" s="7">
        <v>13820</v>
      </c>
      <c r="J249" s="7">
        <v>408</v>
      </c>
      <c r="K249" s="7">
        <v>0</v>
      </c>
      <c r="L249" s="7">
        <v>181.28</v>
      </c>
      <c r="M249" s="8">
        <v>5.0000000000000001E-4</v>
      </c>
      <c r="N249" s="8">
        <f t="shared" si="3"/>
        <v>6.0029642616330771E-4</v>
      </c>
      <c r="O249" s="8">
        <f>L249/'סכום נכסי הקרן'!$C$42</f>
        <v>1.0004248338327822E-4</v>
      </c>
    </row>
    <row r="250" spans="2:15">
      <c r="B250" s="6" t="s">
        <v>807</v>
      </c>
      <c r="C250" s="17" t="s">
        <v>808</v>
      </c>
      <c r="D250" s="18" t="s">
        <v>809</v>
      </c>
      <c r="E250" s="6" t="s">
        <v>423</v>
      </c>
      <c r="F250" s="6"/>
      <c r="G250" s="6" t="s">
        <v>456</v>
      </c>
      <c r="H250" s="6" t="s">
        <v>43</v>
      </c>
      <c r="I250" s="7">
        <v>72461</v>
      </c>
      <c r="J250" s="7">
        <v>79</v>
      </c>
      <c r="K250" s="7">
        <v>0</v>
      </c>
      <c r="L250" s="7">
        <v>184.04</v>
      </c>
      <c r="M250" s="8">
        <v>1E-4</v>
      </c>
      <c r="N250" s="8">
        <f t="shared" si="3"/>
        <v>6.0943597898883029E-4</v>
      </c>
      <c r="O250" s="8">
        <f>L250/'סכום נכסי הקרן'!$C$42</f>
        <v>1.0156563681519485E-4</v>
      </c>
    </row>
    <row r="251" spans="2:15">
      <c r="B251" s="6" t="s">
        <v>810</v>
      </c>
      <c r="C251" s="17" t="s">
        <v>811</v>
      </c>
      <c r="D251" s="18" t="s">
        <v>672</v>
      </c>
      <c r="E251" s="6" t="s">
        <v>423</v>
      </c>
      <c r="F251" s="6"/>
      <c r="G251" s="6" t="s">
        <v>812</v>
      </c>
      <c r="H251" s="6" t="s">
        <v>45</v>
      </c>
      <c r="I251" s="7">
        <v>11986</v>
      </c>
      <c r="J251" s="7">
        <v>1380</v>
      </c>
      <c r="K251" s="7">
        <v>0</v>
      </c>
      <c r="L251" s="7">
        <v>726.45</v>
      </c>
      <c r="M251" s="8">
        <v>2.9999999999999997E-4</v>
      </c>
      <c r="N251" s="8">
        <f t="shared" si="3"/>
        <v>2.4055899094568346E-3</v>
      </c>
      <c r="O251" s="8">
        <f>L251/'סכום נכסי הקרן'!$C$42</f>
        <v>4.0090391688979736E-4</v>
      </c>
    </row>
    <row r="252" spans="2:15">
      <c r="B252" s="6" t="s">
        <v>1168</v>
      </c>
      <c r="C252" s="17" t="s">
        <v>1169</v>
      </c>
      <c r="D252" s="18" t="s">
        <v>443</v>
      </c>
      <c r="E252" s="6" t="s">
        <v>423</v>
      </c>
      <c r="F252" s="6"/>
      <c r="G252" s="6" t="s">
        <v>625</v>
      </c>
      <c r="H252" s="6" t="s">
        <v>43</v>
      </c>
      <c r="I252" s="7">
        <v>3500</v>
      </c>
      <c r="J252" s="7">
        <v>3361.5</v>
      </c>
      <c r="K252" s="7">
        <v>0</v>
      </c>
      <c r="L252" s="7">
        <v>378.25</v>
      </c>
      <c r="M252" s="8">
        <v>0</v>
      </c>
      <c r="N252" s="8">
        <f t="shared" si="3"/>
        <v>1.2525492232804013E-3</v>
      </c>
      <c r="O252" s="8">
        <f>L252/'סכום נכסי הקרן'!$C$42</f>
        <v>2.0874376290669122E-4</v>
      </c>
    </row>
    <row r="254" spans="2:15">
      <c r="B254" s="6" t="s">
        <v>103</v>
      </c>
      <c r="C254" s="17"/>
      <c r="D254" s="18"/>
      <c r="E254" s="6"/>
      <c r="F254" s="6"/>
      <c r="G254" s="6"/>
      <c r="H254" s="6"/>
    </row>
    <row r="258" spans="2:2">
      <c r="B258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54"/>
  <sheetViews>
    <sheetView rightToLeft="1" workbookViewId="0"/>
  </sheetViews>
  <sheetFormatPr defaultColWidth="9.109375" defaultRowHeight="13.2"/>
  <cols>
    <col min="2" max="2" width="40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8" width="15.6640625" customWidth="1"/>
    <col min="9" max="9" width="13.6640625" customWidth="1"/>
    <col min="10" max="10" width="21.6640625" customWidth="1"/>
    <col min="11" max="11" width="13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</row>
    <row r="6" spans="2:14" ht="15.6">
      <c r="B6" s="2" t="s">
        <v>104</v>
      </c>
    </row>
    <row r="7" spans="2:14" ht="15.6">
      <c r="B7" s="2" t="s">
        <v>813</v>
      </c>
    </row>
    <row r="8" spans="2:14">
      <c r="B8" s="3" t="s">
        <v>76</v>
      </c>
      <c r="C8" s="3" t="s">
        <v>77</v>
      </c>
      <c r="D8" s="3" t="s">
        <v>106</v>
      </c>
      <c r="E8" s="3" t="s">
        <v>78</v>
      </c>
      <c r="F8" s="3" t="s">
        <v>160</v>
      </c>
      <c r="G8" s="3" t="s">
        <v>81</v>
      </c>
      <c r="H8" s="3" t="s">
        <v>109</v>
      </c>
      <c r="I8" s="3" t="s">
        <v>42</v>
      </c>
      <c r="J8" s="3" t="s">
        <v>110</v>
      </c>
      <c r="K8" s="3" t="s">
        <v>84</v>
      </c>
      <c r="L8" s="3" t="s">
        <v>111</v>
      </c>
      <c r="M8" s="3" t="s">
        <v>112</v>
      </c>
      <c r="N8" s="3" t="s">
        <v>113</v>
      </c>
    </row>
    <row r="9" spans="2:14"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814</v>
      </c>
      <c r="C11" s="12"/>
      <c r="D11" s="19"/>
      <c r="E11" s="3"/>
      <c r="F11" s="3"/>
      <c r="G11" s="3"/>
      <c r="H11" s="9">
        <v>5174878.5199999996</v>
      </c>
      <c r="K11" s="9">
        <v>356874.06</v>
      </c>
      <c r="M11" s="10">
        <v>1</v>
      </c>
      <c r="N11" s="10">
        <v>0.19689999999999999</v>
      </c>
    </row>
    <row r="12" spans="2:14">
      <c r="B12" s="3" t="s">
        <v>90</v>
      </c>
      <c r="C12" s="12"/>
      <c r="D12" s="19"/>
      <c r="E12" s="3"/>
      <c r="F12" s="3"/>
      <c r="G12" s="3"/>
      <c r="H12" s="9">
        <v>3913989.52</v>
      </c>
      <c r="K12" s="9">
        <v>73153.02</v>
      </c>
      <c r="M12" s="10">
        <v>0.20499999999999999</v>
      </c>
      <c r="N12" s="10">
        <v>4.0399999999999998E-2</v>
      </c>
    </row>
    <row r="13" spans="2:14">
      <c r="B13" s="13" t="s">
        <v>815</v>
      </c>
      <c r="C13" s="14"/>
      <c r="D13" s="20"/>
      <c r="E13" s="13"/>
      <c r="F13" s="13"/>
      <c r="G13" s="13"/>
      <c r="H13" s="15">
        <v>62397</v>
      </c>
      <c r="K13" s="15">
        <v>1542.45</v>
      </c>
      <c r="M13" s="16">
        <v>4.3E-3</v>
      </c>
      <c r="N13" s="16">
        <v>8.9999999999999998E-4</v>
      </c>
    </row>
    <row r="14" spans="2:14">
      <c r="B14" s="6" t="s">
        <v>816</v>
      </c>
      <c r="C14" s="17">
        <v>1150259</v>
      </c>
      <c r="D14" s="18" t="s">
        <v>122</v>
      </c>
      <c r="E14" s="18">
        <v>511303661</v>
      </c>
      <c r="F14" s="6" t="s">
        <v>817</v>
      </c>
      <c r="G14" s="6" t="s">
        <v>92</v>
      </c>
      <c r="H14" s="7">
        <v>62397</v>
      </c>
      <c r="I14" s="7">
        <v>2472</v>
      </c>
      <c r="J14" s="7">
        <v>0</v>
      </c>
      <c r="K14" s="7">
        <v>1542.45</v>
      </c>
      <c r="L14" s="8">
        <v>1.1999999999999999E-3</v>
      </c>
      <c r="M14" s="8">
        <v>4.3E-3</v>
      </c>
      <c r="N14" s="8">
        <v>8.9999999999999998E-4</v>
      </c>
    </row>
    <row r="15" spans="2:14">
      <c r="B15" s="13" t="s">
        <v>818</v>
      </c>
      <c r="C15" s="14"/>
      <c r="D15" s="20"/>
      <c r="E15" s="13"/>
      <c r="F15" s="13"/>
      <c r="G15" s="13"/>
      <c r="H15" s="15">
        <v>944560.53</v>
      </c>
      <c r="K15" s="15">
        <v>59580.37</v>
      </c>
      <c r="M15" s="16">
        <v>0.16700000000000001</v>
      </c>
      <c r="N15" s="16">
        <v>3.2899999999999999E-2</v>
      </c>
    </row>
    <row r="16" spans="2:14">
      <c r="B16" s="6" t="s">
        <v>819</v>
      </c>
      <c r="C16" s="17">
        <v>1150374</v>
      </c>
      <c r="D16" s="18" t="s">
        <v>122</v>
      </c>
      <c r="E16" s="18">
        <v>511776783</v>
      </c>
      <c r="F16" s="6" t="s">
        <v>817</v>
      </c>
      <c r="G16" s="6" t="s">
        <v>92</v>
      </c>
      <c r="H16" s="7">
        <v>103090</v>
      </c>
      <c r="I16" s="7">
        <v>2055</v>
      </c>
      <c r="J16" s="7">
        <v>0</v>
      </c>
      <c r="K16" s="7">
        <v>2118.5</v>
      </c>
      <c r="L16" s="8">
        <v>3.5999999999999999E-3</v>
      </c>
      <c r="M16" s="8">
        <v>5.8999999999999999E-3</v>
      </c>
      <c r="N16" s="8">
        <v>1.1999999999999999E-3</v>
      </c>
    </row>
    <row r="17" spans="2:14">
      <c r="B17" s="6" t="s">
        <v>820</v>
      </c>
      <c r="C17" s="17">
        <v>1149939</v>
      </c>
      <c r="D17" s="18" t="s">
        <v>122</v>
      </c>
      <c r="E17" s="18">
        <v>511776783</v>
      </c>
      <c r="F17" s="6" t="s">
        <v>817</v>
      </c>
      <c r="G17" s="6" t="s">
        <v>92</v>
      </c>
      <c r="H17" s="7">
        <v>7850</v>
      </c>
      <c r="I17" s="7">
        <v>4360</v>
      </c>
      <c r="J17" s="7">
        <v>0</v>
      </c>
      <c r="K17" s="7">
        <v>342.26</v>
      </c>
      <c r="L17" s="8">
        <v>2.0000000000000001E-4</v>
      </c>
      <c r="M17" s="8">
        <v>1E-3</v>
      </c>
      <c r="N17" s="8">
        <v>2.0000000000000001E-4</v>
      </c>
    </row>
    <row r="18" spans="2:14">
      <c r="B18" s="6" t="s">
        <v>821</v>
      </c>
      <c r="C18" s="17">
        <v>1149020</v>
      </c>
      <c r="D18" s="18" t="s">
        <v>122</v>
      </c>
      <c r="E18" s="18">
        <v>511776783</v>
      </c>
      <c r="F18" s="6" t="s">
        <v>817</v>
      </c>
      <c r="G18" s="6" t="s">
        <v>92</v>
      </c>
      <c r="H18" s="7">
        <v>125318</v>
      </c>
      <c r="I18" s="7">
        <v>1352</v>
      </c>
      <c r="J18" s="7">
        <v>0</v>
      </c>
      <c r="K18" s="7">
        <v>1694.3</v>
      </c>
      <c r="L18" s="8">
        <v>2.9999999999999997E-4</v>
      </c>
      <c r="M18" s="8">
        <v>4.7000000000000002E-3</v>
      </c>
      <c r="N18" s="8">
        <v>8.9999999999999998E-4</v>
      </c>
    </row>
    <row r="19" spans="2:14">
      <c r="B19" s="6" t="s">
        <v>822</v>
      </c>
      <c r="C19" s="17">
        <v>1149871</v>
      </c>
      <c r="D19" s="18" t="s">
        <v>122</v>
      </c>
      <c r="E19" s="18">
        <v>511776783</v>
      </c>
      <c r="F19" s="6" t="s">
        <v>817</v>
      </c>
      <c r="G19" s="6" t="s">
        <v>92</v>
      </c>
      <c r="H19" s="7">
        <v>54163</v>
      </c>
      <c r="I19" s="7">
        <v>1864</v>
      </c>
      <c r="J19" s="7">
        <v>0</v>
      </c>
      <c r="K19" s="7">
        <v>1009.6</v>
      </c>
      <c r="L19" s="8">
        <v>2E-3</v>
      </c>
      <c r="M19" s="8">
        <v>2.8E-3</v>
      </c>
      <c r="N19" s="8">
        <v>5.9999999999999995E-4</v>
      </c>
    </row>
    <row r="20" spans="2:14">
      <c r="B20" s="6" t="s">
        <v>823</v>
      </c>
      <c r="C20" s="17">
        <v>1167584</v>
      </c>
      <c r="D20" s="18" t="s">
        <v>122</v>
      </c>
      <c r="E20" s="18">
        <v>511303661</v>
      </c>
      <c r="F20" s="6" t="s">
        <v>817</v>
      </c>
      <c r="G20" s="6" t="s">
        <v>92</v>
      </c>
      <c r="H20" s="7">
        <v>161234</v>
      </c>
      <c r="I20" s="7">
        <v>2442</v>
      </c>
      <c r="J20" s="7">
        <v>0</v>
      </c>
      <c r="K20" s="7">
        <v>3937.33</v>
      </c>
      <c r="L20" s="8">
        <v>8.0999999999999996E-3</v>
      </c>
      <c r="M20" s="8">
        <v>1.0999999999999999E-2</v>
      </c>
      <c r="N20" s="8">
        <v>2.2000000000000001E-3</v>
      </c>
    </row>
    <row r="21" spans="2:14">
      <c r="B21" s="6" t="s">
        <v>824</v>
      </c>
      <c r="C21" s="17">
        <v>1148162</v>
      </c>
      <c r="D21" s="18" t="s">
        <v>122</v>
      </c>
      <c r="E21" s="18">
        <v>513765339</v>
      </c>
      <c r="F21" s="6" t="s">
        <v>817</v>
      </c>
      <c r="G21" s="6" t="s">
        <v>92</v>
      </c>
      <c r="H21" s="7">
        <v>39034.949999999997</v>
      </c>
      <c r="I21" s="7">
        <v>11550</v>
      </c>
      <c r="J21" s="7">
        <v>0</v>
      </c>
      <c r="K21" s="7">
        <v>4508.54</v>
      </c>
      <c r="L21" s="8">
        <v>4.0000000000000002E-4</v>
      </c>
      <c r="M21" s="8">
        <v>1.26E-2</v>
      </c>
      <c r="N21" s="8">
        <v>2.5000000000000001E-3</v>
      </c>
    </row>
    <row r="22" spans="2:14">
      <c r="B22" s="6" t="s">
        <v>825</v>
      </c>
      <c r="C22" s="17">
        <v>1147271</v>
      </c>
      <c r="D22" s="18" t="s">
        <v>122</v>
      </c>
      <c r="E22" s="18">
        <v>510938608</v>
      </c>
      <c r="F22" s="6" t="s">
        <v>817</v>
      </c>
      <c r="G22" s="6" t="s">
        <v>92</v>
      </c>
      <c r="H22" s="7">
        <v>36255</v>
      </c>
      <c r="I22" s="7">
        <v>19220</v>
      </c>
      <c r="J22" s="7">
        <v>0</v>
      </c>
      <c r="K22" s="7">
        <v>6968.21</v>
      </c>
      <c r="L22" s="8">
        <v>4.1999999999999997E-3</v>
      </c>
      <c r="M22" s="8">
        <v>1.95E-2</v>
      </c>
      <c r="N22" s="8">
        <v>3.8E-3</v>
      </c>
    </row>
    <row r="23" spans="2:14">
      <c r="B23" s="6" t="s">
        <v>826</v>
      </c>
      <c r="C23" s="17">
        <v>1145838</v>
      </c>
      <c r="D23" s="18" t="s">
        <v>122</v>
      </c>
      <c r="E23" s="18">
        <v>510938608</v>
      </c>
      <c r="F23" s="6" t="s">
        <v>817</v>
      </c>
      <c r="G23" s="6" t="s">
        <v>92</v>
      </c>
      <c r="H23" s="7">
        <v>176100</v>
      </c>
      <c r="I23" s="7">
        <v>2394</v>
      </c>
      <c r="J23" s="7">
        <v>0</v>
      </c>
      <c r="K23" s="7">
        <v>4215.83</v>
      </c>
      <c r="L23" s="8">
        <v>3.3E-3</v>
      </c>
      <c r="M23" s="8">
        <v>1.18E-2</v>
      </c>
      <c r="N23" s="8">
        <v>2.3E-3</v>
      </c>
    </row>
    <row r="24" spans="2:14">
      <c r="B24" s="6" t="s">
        <v>827</v>
      </c>
      <c r="C24" s="17">
        <v>1146505</v>
      </c>
      <c r="D24" s="18" t="s">
        <v>122</v>
      </c>
      <c r="E24" s="18">
        <v>510938608</v>
      </c>
      <c r="F24" s="6" t="s">
        <v>817</v>
      </c>
      <c r="G24" s="6" t="s">
        <v>92</v>
      </c>
      <c r="H24" s="7">
        <v>23405</v>
      </c>
      <c r="I24" s="7">
        <v>39470</v>
      </c>
      <c r="J24" s="7">
        <v>0</v>
      </c>
      <c r="K24" s="7">
        <v>9237.9500000000007</v>
      </c>
      <c r="L24" s="8">
        <v>1.6999999999999999E-3</v>
      </c>
      <c r="M24" s="8">
        <v>2.5899999999999999E-2</v>
      </c>
      <c r="N24" s="8">
        <v>5.1000000000000004E-3</v>
      </c>
    </row>
    <row r="25" spans="2:14">
      <c r="B25" s="6" t="s">
        <v>828</v>
      </c>
      <c r="C25" s="17">
        <v>1147248</v>
      </c>
      <c r="D25" s="18" t="s">
        <v>122</v>
      </c>
      <c r="E25" s="18">
        <v>510938608</v>
      </c>
      <c r="F25" s="6" t="s">
        <v>817</v>
      </c>
      <c r="G25" s="6" t="s">
        <v>92</v>
      </c>
      <c r="H25" s="7">
        <v>43002</v>
      </c>
      <c r="I25" s="7">
        <v>2371</v>
      </c>
      <c r="J25" s="7">
        <v>0</v>
      </c>
      <c r="K25" s="7">
        <v>1019.58</v>
      </c>
      <c r="L25" s="8">
        <v>1.1999999999999999E-3</v>
      </c>
      <c r="M25" s="8">
        <v>2.8999999999999998E-3</v>
      </c>
      <c r="N25" s="8">
        <v>5.9999999999999995E-4</v>
      </c>
    </row>
    <row r="26" spans="2:14">
      <c r="B26" s="6" t="s">
        <v>829</v>
      </c>
      <c r="C26" s="17">
        <v>1146794</v>
      </c>
      <c r="D26" s="18" t="s">
        <v>122</v>
      </c>
      <c r="E26" s="18">
        <v>510938608</v>
      </c>
      <c r="F26" s="6" t="s">
        <v>817</v>
      </c>
      <c r="G26" s="6" t="s">
        <v>92</v>
      </c>
      <c r="H26" s="7">
        <v>82</v>
      </c>
      <c r="I26" s="7">
        <v>51070</v>
      </c>
      <c r="J26" s="7">
        <v>0</v>
      </c>
      <c r="K26" s="7">
        <v>41.88</v>
      </c>
      <c r="L26" s="8">
        <v>0</v>
      </c>
      <c r="M26" s="8">
        <v>1E-4</v>
      </c>
      <c r="N26" s="8">
        <v>0</v>
      </c>
    </row>
    <row r="27" spans="2:14">
      <c r="B27" s="6" t="s">
        <v>830</v>
      </c>
      <c r="C27" s="17">
        <v>1146471</v>
      </c>
      <c r="D27" s="18" t="s">
        <v>122</v>
      </c>
      <c r="E27" s="18">
        <v>510938608</v>
      </c>
      <c r="F27" s="6" t="s">
        <v>817</v>
      </c>
      <c r="G27" s="6" t="s">
        <v>92</v>
      </c>
      <c r="H27" s="7">
        <v>47331</v>
      </c>
      <c r="I27" s="7">
        <v>12840</v>
      </c>
      <c r="J27" s="7">
        <v>0</v>
      </c>
      <c r="K27" s="7">
        <v>6077.3</v>
      </c>
      <c r="L27" s="8">
        <v>1E-3</v>
      </c>
      <c r="M27" s="8">
        <v>1.7000000000000001E-2</v>
      </c>
      <c r="N27" s="8">
        <v>3.3999999999999998E-3</v>
      </c>
    </row>
    <row r="28" spans="2:14">
      <c r="B28" s="6" t="s">
        <v>831</v>
      </c>
      <c r="C28" s="17">
        <v>1162783</v>
      </c>
      <c r="D28" s="18" t="s">
        <v>122</v>
      </c>
      <c r="E28" s="18">
        <v>510938608</v>
      </c>
      <c r="F28" s="6" t="s">
        <v>817</v>
      </c>
      <c r="G28" s="6" t="s">
        <v>92</v>
      </c>
      <c r="H28" s="7">
        <v>3931</v>
      </c>
      <c r="I28" s="7">
        <v>27320</v>
      </c>
      <c r="J28" s="7">
        <v>0</v>
      </c>
      <c r="K28" s="7">
        <v>1073.95</v>
      </c>
      <c r="L28" s="8">
        <v>1.4E-3</v>
      </c>
      <c r="M28" s="8">
        <v>3.0000000000000001E-3</v>
      </c>
      <c r="N28" s="8">
        <v>5.9999999999999995E-4</v>
      </c>
    </row>
    <row r="29" spans="2:14">
      <c r="B29" s="6" t="s">
        <v>832</v>
      </c>
      <c r="C29" s="17">
        <v>1143734</v>
      </c>
      <c r="D29" s="18" t="s">
        <v>122</v>
      </c>
      <c r="E29" s="18">
        <v>513534974</v>
      </c>
      <c r="F29" s="6" t="s">
        <v>817</v>
      </c>
      <c r="G29" s="6" t="s">
        <v>92</v>
      </c>
      <c r="H29" s="7">
        <v>25837.58</v>
      </c>
      <c r="I29" s="7">
        <v>11640</v>
      </c>
      <c r="J29" s="7">
        <v>0</v>
      </c>
      <c r="K29" s="7">
        <v>3007.49</v>
      </c>
      <c r="L29" s="8">
        <v>5.0000000000000001E-4</v>
      </c>
      <c r="M29" s="8">
        <v>8.3999999999999995E-3</v>
      </c>
      <c r="N29" s="8">
        <v>1.6999999999999999E-3</v>
      </c>
    </row>
    <row r="30" spans="2:14">
      <c r="B30" s="6" t="s">
        <v>833</v>
      </c>
      <c r="C30" s="17">
        <v>1160159</v>
      </c>
      <c r="D30" s="18" t="s">
        <v>122</v>
      </c>
      <c r="E30" s="18">
        <v>513534974</v>
      </c>
      <c r="F30" s="6" t="s">
        <v>817</v>
      </c>
      <c r="G30" s="6" t="s">
        <v>92</v>
      </c>
      <c r="H30" s="7">
        <v>10264</v>
      </c>
      <c r="I30" s="7">
        <v>3522</v>
      </c>
      <c r="J30" s="7">
        <v>0</v>
      </c>
      <c r="K30" s="7">
        <v>361.5</v>
      </c>
      <c r="L30" s="8">
        <v>1.1999999999999999E-3</v>
      </c>
      <c r="M30" s="8">
        <v>1E-3</v>
      </c>
      <c r="N30" s="8">
        <v>2.0000000000000001E-4</v>
      </c>
    </row>
    <row r="31" spans="2:14">
      <c r="B31" s="6" t="s">
        <v>834</v>
      </c>
      <c r="C31" s="17">
        <v>1144385</v>
      </c>
      <c r="D31" s="18" t="s">
        <v>122</v>
      </c>
      <c r="E31" s="18">
        <v>513534974</v>
      </c>
      <c r="F31" s="6" t="s">
        <v>817</v>
      </c>
      <c r="G31" s="6" t="s">
        <v>92</v>
      </c>
      <c r="H31" s="7">
        <v>57362</v>
      </c>
      <c r="I31" s="7">
        <v>13650</v>
      </c>
      <c r="J31" s="7">
        <v>0</v>
      </c>
      <c r="K31" s="7">
        <v>7829.91</v>
      </c>
      <c r="L31" s="8">
        <v>2.2000000000000001E-3</v>
      </c>
      <c r="M31" s="8">
        <v>2.1899999999999999E-2</v>
      </c>
      <c r="N31" s="8">
        <v>4.3E-3</v>
      </c>
    </row>
    <row r="32" spans="2:14">
      <c r="B32" s="6" t="s">
        <v>835</v>
      </c>
      <c r="C32" s="17">
        <v>1144401</v>
      </c>
      <c r="D32" s="18" t="s">
        <v>122</v>
      </c>
      <c r="E32" s="18">
        <v>513534974</v>
      </c>
      <c r="F32" s="6" t="s">
        <v>817</v>
      </c>
      <c r="G32" s="6" t="s">
        <v>92</v>
      </c>
      <c r="H32" s="7">
        <v>25591</v>
      </c>
      <c r="I32" s="7">
        <v>21510</v>
      </c>
      <c r="J32" s="7">
        <v>0</v>
      </c>
      <c r="K32" s="7">
        <v>5504.62</v>
      </c>
      <c r="L32" s="8">
        <v>1.5E-3</v>
      </c>
      <c r="M32" s="8">
        <v>1.54E-2</v>
      </c>
      <c r="N32" s="8">
        <v>3.0000000000000001E-3</v>
      </c>
    </row>
    <row r="33" spans="2:14">
      <c r="B33" s="6" t="s">
        <v>836</v>
      </c>
      <c r="C33" s="17">
        <v>1144526</v>
      </c>
      <c r="D33" s="18" t="s">
        <v>122</v>
      </c>
      <c r="E33" s="18">
        <v>513534974</v>
      </c>
      <c r="F33" s="6" t="s">
        <v>817</v>
      </c>
      <c r="G33" s="6" t="s">
        <v>92</v>
      </c>
      <c r="H33" s="7">
        <v>4710</v>
      </c>
      <c r="I33" s="7">
        <v>13410</v>
      </c>
      <c r="J33" s="7">
        <v>0</v>
      </c>
      <c r="K33" s="7">
        <v>631.61</v>
      </c>
      <c r="L33" s="8">
        <v>2.9999999999999997E-4</v>
      </c>
      <c r="M33" s="8">
        <v>1.8E-3</v>
      </c>
      <c r="N33" s="8">
        <v>2.9999999999999997E-4</v>
      </c>
    </row>
    <row r="34" spans="2:14">
      <c r="B34" s="13" t="s">
        <v>837</v>
      </c>
      <c r="C34" s="14"/>
      <c r="D34" s="20"/>
      <c r="E34" s="13"/>
      <c r="F34" s="13"/>
      <c r="G34" s="13"/>
      <c r="H34" s="15">
        <v>2907031.99</v>
      </c>
      <c r="K34" s="15">
        <v>12030.2</v>
      </c>
      <c r="M34" s="16">
        <v>3.3700000000000001E-2</v>
      </c>
      <c r="N34" s="16">
        <v>6.6E-3</v>
      </c>
    </row>
    <row r="35" spans="2:14">
      <c r="B35" s="6" t="s">
        <v>838</v>
      </c>
      <c r="C35" s="17">
        <v>1150523</v>
      </c>
      <c r="D35" s="18" t="s">
        <v>122</v>
      </c>
      <c r="E35" s="18">
        <v>511776783</v>
      </c>
      <c r="F35" s="6" t="s">
        <v>839</v>
      </c>
      <c r="G35" s="6" t="s">
        <v>92</v>
      </c>
      <c r="H35" s="7">
        <v>1511500</v>
      </c>
      <c r="I35" s="7">
        <v>381.12</v>
      </c>
      <c r="J35" s="7">
        <v>0</v>
      </c>
      <c r="K35" s="7">
        <v>5760.63</v>
      </c>
      <c r="L35" s="8">
        <v>6.6E-3</v>
      </c>
      <c r="M35" s="8">
        <v>1.61E-2</v>
      </c>
      <c r="N35" s="8">
        <v>3.2000000000000002E-3</v>
      </c>
    </row>
    <row r="36" spans="2:14">
      <c r="B36" s="6" t="s">
        <v>840</v>
      </c>
      <c r="C36" s="17">
        <v>1148261</v>
      </c>
      <c r="D36" s="18" t="s">
        <v>122</v>
      </c>
      <c r="E36" s="18">
        <v>513765339</v>
      </c>
      <c r="F36" s="6" t="s">
        <v>839</v>
      </c>
      <c r="G36" s="6" t="s">
        <v>92</v>
      </c>
      <c r="H36" s="7">
        <v>589508.99</v>
      </c>
      <c r="I36" s="7">
        <v>378.45</v>
      </c>
      <c r="J36" s="7">
        <v>0</v>
      </c>
      <c r="K36" s="7">
        <v>2231</v>
      </c>
      <c r="L36" s="8">
        <v>5.9999999999999995E-4</v>
      </c>
      <c r="M36" s="8">
        <v>6.3E-3</v>
      </c>
      <c r="N36" s="8">
        <v>1.1999999999999999E-3</v>
      </c>
    </row>
    <row r="37" spans="2:14">
      <c r="B37" s="6" t="s">
        <v>841</v>
      </c>
      <c r="C37" s="17">
        <v>1150762</v>
      </c>
      <c r="D37" s="18" t="s">
        <v>122</v>
      </c>
      <c r="E37" s="18">
        <v>510938608</v>
      </c>
      <c r="F37" s="6" t="s">
        <v>839</v>
      </c>
      <c r="G37" s="6" t="s">
        <v>92</v>
      </c>
      <c r="H37" s="7">
        <v>27023</v>
      </c>
      <c r="I37" s="7">
        <v>3931.76</v>
      </c>
      <c r="J37" s="7">
        <v>0</v>
      </c>
      <c r="K37" s="7">
        <v>1062.48</v>
      </c>
      <c r="L37" s="8">
        <v>1.1999999999999999E-3</v>
      </c>
      <c r="M37" s="8">
        <v>3.0000000000000001E-3</v>
      </c>
      <c r="N37" s="8">
        <v>5.9999999999999995E-4</v>
      </c>
    </row>
    <row r="38" spans="2:14">
      <c r="B38" s="6" t="s">
        <v>842</v>
      </c>
      <c r="C38" s="17">
        <v>1145184</v>
      </c>
      <c r="D38" s="18" t="s">
        <v>122</v>
      </c>
      <c r="E38" s="18">
        <v>513534974</v>
      </c>
      <c r="F38" s="6" t="s">
        <v>839</v>
      </c>
      <c r="G38" s="6" t="s">
        <v>92</v>
      </c>
      <c r="H38" s="7">
        <v>779000</v>
      </c>
      <c r="I38" s="7">
        <v>382.04</v>
      </c>
      <c r="J38" s="7">
        <v>0</v>
      </c>
      <c r="K38" s="7">
        <v>2976.09</v>
      </c>
      <c r="L38" s="8">
        <v>8.9999999999999998E-4</v>
      </c>
      <c r="M38" s="8">
        <v>8.3000000000000001E-3</v>
      </c>
      <c r="N38" s="8">
        <v>1.6000000000000001E-3</v>
      </c>
    </row>
    <row r="39" spans="2:14">
      <c r="B39" s="13" t="s">
        <v>843</v>
      </c>
      <c r="C39" s="14"/>
      <c r="D39" s="20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13" t="s">
        <v>844</v>
      </c>
      <c r="C40" s="14"/>
      <c r="D40" s="20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13" t="s">
        <v>845</v>
      </c>
      <c r="C41" s="14"/>
      <c r="D41" s="20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2" spans="2:14">
      <c r="B42" s="3" t="s">
        <v>102</v>
      </c>
      <c r="C42" s="12"/>
      <c r="D42" s="19"/>
      <c r="E42" s="3"/>
      <c r="F42" s="3"/>
      <c r="G42" s="3"/>
      <c r="H42" s="9">
        <v>1260889</v>
      </c>
      <c r="K42" s="9">
        <v>283721.03999999998</v>
      </c>
      <c r="M42" s="10">
        <v>0.79500000000000004</v>
      </c>
      <c r="N42" s="10">
        <v>0.15659999999999999</v>
      </c>
    </row>
    <row r="43" spans="2:14">
      <c r="B43" s="13" t="s">
        <v>846</v>
      </c>
      <c r="C43" s="14"/>
      <c r="D43" s="20"/>
      <c r="E43" s="13"/>
      <c r="F43" s="13"/>
      <c r="G43" s="13"/>
      <c r="H43" s="15">
        <v>1230689</v>
      </c>
      <c r="K43" s="15">
        <v>278080.3</v>
      </c>
      <c r="M43" s="16">
        <v>0.7792</v>
      </c>
      <c r="N43" s="16">
        <v>0.1535</v>
      </c>
    </row>
    <row r="44" spans="2:14">
      <c r="B44" s="6" t="s">
        <v>847</v>
      </c>
      <c r="C44" s="17" t="s">
        <v>848</v>
      </c>
      <c r="D44" s="18" t="s">
        <v>443</v>
      </c>
      <c r="E44" s="6"/>
      <c r="F44" s="6" t="s">
        <v>817</v>
      </c>
      <c r="G44" s="6" t="s">
        <v>43</v>
      </c>
      <c r="H44" s="7">
        <v>125</v>
      </c>
      <c r="I44" s="7">
        <v>2819</v>
      </c>
      <c r="J44" s="7">
        <v>0</v>
      </c>
      <c r="K44" s="7">
        <v>11.33</v>
      </c>
      <c r="L44" s="8">
        <v>0</v>
      </c>
      <c r="M44" s="8">
        <v>0</v>
      </c>
      <c r="N44" s="8">
        <v>0</v>
      </c>
    </row>
    <row r="45" spans="2:14">
      <c r="B45" s="6" t="s">
        <v>849</v>
      </c>
      <c r="C45" s="17" t="s">
        <v>850</v>
      </c>
      <c r="D45" s="18" t="s">
        <v>443</v>
      </c>
      <c r="E45" s="6"/>
      <c r="F45" s="6" t="s">
        <v>817</v>
      </c>
      <c r="G45" s="6" t="s">
        <v>43</v>
      </c>
      <c r="H45" s="7">
        <v>246</v>
      </c>
      <c r="I45" s="7">
        <v>25355</v>
      </c>
      <c r="J45" s="7">
        <v>0</v>
      </c>
      <c r="K45" s="7">
        <v>200.53</v>
      </c>
      <c r="L45" s="8">
        <v>0</v>
      </c>
      <c r="M45" s="8">
        <v>5.9999999999999995E-4</v>
      </c>
      <c r="N45" s="8">
        <v>1E-4</v>
      </c>
    </row>
    <row r="46" spans="2:14">
      <c r="B46" s="6" t="s">
        <v>851</v>
      </c>
      <c r="C46" s="17" t="s">
        <v>852</v>
      </c>
      <c r="D46" s="18" t="s">
        <v>620</v>
      </c>
      <c r="E46" s="6"/>
      <c r="F46" s="6" t="s">
        <v>817</v>
      </c>
      <c r="G46" s="6" t="s">
        <v>43</v>
      </c>
      <c r="H46" s="7">
        <v>498</v>
      </c>
      <c r="I46" s="7">
        <v>15149</v>
      </c>
      <c r="J46" s="7">
        <v>0</v>
      </c>
      <c r="K46" s="7">
        <v>242.55</v>
      </c>
      <c r="L46" s="8">
        <v>0</v>
      </c>
      <c r="M46" s="8">
        <v>6.9999999999999999E-4</v>
      </c>
      <c r="N46" s="8">
        <v>1E-4</v>
      </c>
    </row>
    <row r="47" spans="2:14">
      <c r="B47" s="6" t="s">
        <v>853</v>
      </c>
      <c r="C47" s="17" t="s">
        <v>854</v>
      </c>
      <c r="D47" s="18" t="s">
        <v>443</v>
      </c>
      <c r="E47" s="6"/>
      <c r="F47" s="6" t="s">
        <v>817</v>
      </c>
      <c r="G47" s="6" t="s">
        <v>43</v>
      </c>
      <c r="H47" s="7">
        <v>14794</v>
      </c>
      <c r="I47" s="7">
        <v>4643</v>
      </c>
      <c r="J47" s="7">
        <v>0</v>
      </c>
      <c r="K47" s="7">
        <v>2208.34</v>
      </c>
      <c r="L47" s="8">
        <v>1E-4</v>
      </c>
      <c r="M47" s="8">
        <v>6.1999999999999998E-3</v>
      </c>
      <c r="N47" s="8">
        <v>1.1999999999999999E-3</v>
      </c>
    </row>
    <row r="48" spans="2:14">
      <c r="B48" s="6" t="s">
        <v>855</v>
      </c>
      <c r="C48" s="17" t="s">
        <v>856</v>
      </c>
      <c r="D48" s="18" t="s">
        <v>443</v>
      </c>
      <c r="E48" s="6"/>
      <c r="F48" s="6" t="s">
        <v>817</v>
      </c>
      <c r="G48" s="6" t="s">
        <v>43</v>
      </c>
      <c r="H48" s="7">
        <v>9652</v>
      </c>
      <c r="I48" s="7">
        <v>6788</v>
      </c>
      <c r="J48" s="7">
        <v>0</v>
      </c>
      <c r="K48" s="7">
        <v>2106.4</v>
      </c>
      <c r="L48" s="8">
        <v>0</v>
      </c>
      <c r="M48" s="8">
        <v>5.8999999999999999E-3</v>
      </c>
      <c r="N48" s="8">
        <v>1.1999999999999999E-3</v>
      </c>
    </row>
    <row r="49" spans="2:14">
      <c r="B49" s="6" t="s">
        <v>857</v>
      </c>
      <c r="C49" s="17" t="s">
        <v>858</v>
      </c>
      <c r="D49" s="18" t="s">
        <v>620</v>
      </c>
      <c r="E49" s="6"/>
      <c r="F49" s="6" t="s">
        <v>817</v>
      </c>
      <c r="G49" s="6" t="s">
        <v>43</v>
      </c>
      <c r="H49" s="7">
        <v>5754</v>
      </c>
      <c r="I49" s="7">
        <v>8961</v>
      </c>
      <c r="J49" s="7">
        <v>0</v>
      </c>
      <c r="K49" s="7">
        <v>1657.71</v>
      </c>
      <c r="L49" s="8">
        <v>1E-4</v>
      </c>
      <c r="M49" s="8">
        <v>4.5999999999999999E-3</v>
      </c>
      <c r="N49" s="8">
        <v>8.9999999999999998E-4</v>
      </c>
    </row>
    <row r="50" spans="2:14">
      <c r="B50" s="6" t="s">
        <v>859</v>
      </c>
      <c r="C50" s="17" t="s">
        <v>860</v>
      </c>
      <c r="D50" s="18" t="s">
        <v>443</v>
      </c>
      <c r="E50" s="6"/>
      <c r="F50" s="6" t="s">
        <v>817</v>
      </c>
      <c r="G50" s="6" t="s">
        <v>43</v>
      </c>
      <c r="H50" s="7">
        <v>6899</v>
      </c>
      <c r="I50" s="7">
        <v>4787</v>
      </c>
      <c r="J50" s="7">
        <v>0</v>
      </c>
      <c r="K50" s="7">
        <v>1061.77</v>
      </c>
      <c r="L50" s="8">
        <v>1E-4</v>
      </c>
      <c r="M50" s="8">
        <v>3.0000000000000001E-3</v>
      </c>
      <c r="N50" s="8">
        <v>5.9999999999999995E-4</v>
      </c>
    </row>
    <row r="51" spans="2:14">
      <c r="B51" s="6" t="s">
        <v>861</v>
      </c>
      <c r="C51" s="17" t="s">
        <v>862</v>
      </c>
      <c r="D51" s="18" t="s">
        <v>443</v>
      </c>
      <c r="E51" s="6"/>
      <c r="F51" s="6" t="s">
        <v>817</v>
      </c>
      <c r="G51" s="6" t="s">
        <v>43</v>
      </c>
      <c r="H51" s="7">
        <v>4457</v>
      </c>
      <c r="I51" s="7">
        <v>19606</v>
      </c>
      <c r="J51" s="7">
        <v>0</v>
      </c>
      <c r="K51" s="7">
        <v>2809.39</v>
      </c>
      <c r="L51" s="8">
        <v>0</v>
      </c>
      <c r="M51" s="8">
        <v>7.9000000000000008E-3</v>
      </c>
      <c r="N51" s="8">
        <v>1.6000000000000001E-3</v>
      </c>
    </row>
    <row r="52" spans="2:14">
      <c r="B52" s="6" t="s">
        <v>863</v>
      </c>
      <c r="C52" s="17" t="s">
        <v>864</v>
      </c>
      <c r="D52" s="18" t="s">
        <v>443</v>
      </c>
      <c r="E52" s="6"/>
      <c r="F52" s="6" t="s">
        <v>817</v>
      </c>
      <c r="G52" s="6" t="s">
        <v>43</v>
      </c>
      <c r="H52" s="7">
        <v>5900</v>
      </c>
      <c r="I52" s="7">
        <v>5580</v>
      </c>
      <c r="J52" s="7">
        <v>0</v>
      </c>
      <c r="K52" s="7">
        <v>1058.44</v>
      </c>
      <c r="L52" s="8">
        <v>1E-4</v>
      </c>
      <c r="M52" s="8">
        <v>3.0000000000000001E-3</v>
      </c>
      <c r="N52" s="8">
        <v>5.9999999999999995E-4</v>
      </c>
    </row>
    <row r="53" spans="2:14">
      <c r="B53" s="6" t="s">
        <v>865</v>
      </c>
      <c r="C53" s="17" t="s">
        <v>866</v>
      </c>
      <c r="D53" s="18" t="s">
        <v>443</v>
      </c>
      <c r="E53" s="6"/>
      <c r="F53" s="6" t="s">
        <v>817</v>
      </c>
      <c r="G53" s="6" t="s">
        <v>43</v>
      </c>
      <c r="H53" s="7">
        <v>1585</v>
      </c>
      <c r="I53" s="7">
        <v>30005</v>
      </c>
      <c r="J53" s="7">
        <v>0</v>
      </c>
      <c r="K53" s="7">
        <v>1528.99</v>
      </c>
      <c r="L53" s="8">
        <v>2.0000000000000001E-4</v>
      </c>
      <c r="M53" s="8">
        <v>4.3E-3</v>
      </c>
      <c r="N53" s="8">
        <v>8.0000000000000004E-4</v>
      </c>
    </row>
    <row r="54" spans="2:14">
      <c r="B54" s="6" t="s">
        <v>867</v>
      </c>
      <c r="C54" s="17" t="s">
        <v>868</v>
      </c>
      <c r="D54" s="18" t="s">
        <v>443</v>
      </c>
      <c r="E54" s="6"/>
      <c r="F54" s="6" t="s">
        <v>817</v>
      </c>
      <c r="G54" s="6" t="s">
        <v>43</v>
      </c>
      <c r="H54" s="7">
        <v>363</v>
      </c>
      <c r="I54" s="7">
        <v>2395</v>
      </c>
      <c r="J54" s="7">
        <v>0</v>
      </c>
      <c r="K54" s="7">
        <v>27.95</v>
      </c>
      <c r="L54" s="8">
        <v>0</v>
      </c>
      <c r="M54" s="8">
        <v>1E-4</v>
      </c>
      <c r="N54" s="8">
        <v>0</v>
      </c>
    </row>
    <row r="55" spans="2:14">
      <c r="B55" s="6" t="s">
        <v>869</v>
      </c>
      <c r="C55" s="17" t="s">
        <v>870</v>
      </c>
      <c r="D55" s="18" t="s">
        <v>620</v>
      </c>
      <c r="E55" s="6"/>
      <c r="F55" s="6" t="s">
        <v>817</v>
      </c>
      <c r="G55" s="6" t="s">
        <v>43</v>
      </c>
      <c r="H55" s="7">
        <v>4393</v>
      </c>
      <c r="I55" s="7">
        <v>8097</v>
      </c>
      <c r="J55" s="7">
        <v>0</v>
      </c>
      <c r="K55" s="7">
        <v>1143.58</v>
      </c>
      <c r="L55" s="8">
        <v>1E-4</v>
      </c>
      <c r="M55" s="8">
        <v>3.2000000000000002E-3</v>
      </c>
      <c r="N55" s="8">
        <v>5.9999999999999995E-4</v>
      </c>
    </row>
    <row r="56" spans="2:14">
      <c r="B56" s="6" t="s">
        <v>871</v>
      </c>
      <c r="C56" s="17" t="s">
        <v>872</v>
      </c>
      <c r="D56" s="18" t="s">
        <v>443</v>
      </c>
      <c r="E56" s="6"/>
      <c r="F56" s="6" t="s">
        <v>817</v>
      </c>
      <c r="G56" s="6" t="s">
        <v>43</v>
      </c>
      <c r="H56" s="7">
        <v>3115</v>
      </c>
      <c r="I56" s="7">
        <v>10091</v>
      </c>
      <c r="J56" s="7">
        <v>0</v>
      </c>
      <c r="K56" s="7">
        <v>1010.59</v>
      </c>
      <c r="L56" s="8">
        <v>1E-4</v>
      </c>
      <c r="M56" s="8">
        <v>2.8E-3</v>
      </c>
      <c r="N56" s="8">
        <v>5.9999999999999995E-4</v>
      </c>
    </row>
    <row r="57" spans="2:14">
      <c r="B57" s="6" t="s">
        <v>873</v>
      </c>
      <c r="C57" s="17" t="s">
        <v>874</v>
      </c>
      <c r="D57" s="18" t="s">
        <v>96</v>
      </c>
      <c r="E57" s="6"/>
      <c r="F57" s="6" t="s">
        <v>817</v>
      </c>
      <c r="G57" s="6" t="s">
        <v>43</v>
      </c>
      <c r="H57" s="7">
        <v>13903</v>
      </c>
      <c r="I57" s="7">
        <v>4022</v>
      </c>
      <c r="J57" s="7">
        <v>0</v>
      </c>
      <c r="K57" s="7">
        <v>1797.76</v>
      </c>
      <c r="L57" s="8">
        <v>1E-4</v>
      </c>
      <c r="M57" s="8">
        <v>5.0000000000000001E-3</v>
      </c>
      <c r="N57" s="8">
        <v>1E-3</v>
      </c>
    </row>
    <row r="58" spans="2:14">
      <c r="B58" s="6" t="s">
        <v>875</v>
      </c>
      <c r="C58" s="17" t="s">
        <v>876</v>
      </c>
      <c r="D58" s="18" t="s">
        <v>620</v>
      </c>
      <c r="E58" s="6"/>
      <c r="F58" s="6" t="s">
        <v>817</v>
      </c>
      <c r="G58" s="6" t="s">
        <v>43</v>
      </c>
      <c r="H58" s="7">
        <v>634</v>
      </c>
      <c r="I58" s="7">
        <v>37918</v>
      </c>
      <c r="J58" s="7">
        <v>0</v>
      </c>
      <c r="K58" s="7">
        <v>772.89</v>
      </c>
      <c r="L58" s="8">
        <v>1E-4</v>
      </c>
      <c r="M58" s="8">
        <v>2.2000000000000001E-3</v>
      </c>
      <c r="N58" s="8">
        <v>4.0000000000000002E-4</v>
      </c>
    </row>
    <row r="59" spans="2:14">
      <c r="B59" s="6" t="s">
        <v>877</v>
      </c>
      <c r="C59" s="17" t="s">
        <v>878</v>
      </c>
      <c r="D59" s="18" t="s">
        <v>443</v>
      </c>
      <c r="E59" s="6"/>
      <c r="F59" s="6" t="s">
        <v>817</v>
      </c>
      <c r="G59" s="6" t="s">
        <v>43</v>
      </c>
      <c r="H59" s="7">
        <v>7397</v>
      </c>
      <c r="I59" s="7">
        <v>7954</v>
      </c>
      <c r="J59" s="7">
        <v>0</v>
      </c>
      <c r="K59" s="7">
        <v>1891.57</v>
      </c>
      <c r="L59" s="8">
        <v>2E-3</v>
      </c>
      <c r="M59" s="8">
        <v>5.3E-3</v>
      </c>
      <c r="N59" s="8">
        <v>1E-3</v>
      </c>
    </row>
    <row r="60" spans="2:14">
      <c r="B60" s="6" t="s">
        <v>879</v>
      </c>
      <c r="C60" s="17" t="s">
        <v>880</v>
      </c>
      <c r="D60" s="18" t="s">
        <v>620</v>
      </c>
      <c r="E60" s="6"/>
      <c r="F60" s="6" t="s">
        <v>817</v>
      </c>
      <c r="G60" s="6" t="s">
        <v>43</v>
      </c>
      <c r="H60" s="7">
        <v>5900</v>
      </c>
      <c r="I60" s="7">
        <v>6089</v>
      </c>
      <c r="J60" s="7">
        <v>0</v>
      </c>
      <c r="K60" s="7">
        <v>1154.99</v>
      </c>
      <c r="L60" s="8">
        <v>1E-4</v>
      </c>
      <c r="M60" s="8">
        <v>3.2000000000000002E-3</v>
      </c>
      <c r="N60" s="8">
        <v>5.9999999999999995E-4</v>
      </c>
    </row>
    <row r="61" spans="2:14">
      <c r="B61" s="6" t="s">
        <v>881</v>
      </c>
      <c r="C61" s="17" t="s">
        <v>882</v>
      </c>
      <c r="D61" s="18" t="s">
        <v>443</v>
      </c>
      <c r="E61" s="6"/>
      <c r="F61" s="6" t="s">
        <v>817</v>
      </c>
      <c r="G61" s="6" t="s">
        <v>43</v>
      </c>
      <c r="H61" s="7">
        <v>8650</v>
      </c>
      <c r="I61" s="7">
        <v>5011</v>
      </c>
      <c r="J61" s="7">
        <v>0</v>
      </c>
      <c r="K61" s="7">
        <v>1393.55</v>
      </c>
      <c r="L61" s="8">
        <v>0</v>
      </c>
      <c r="M61" s="8">
        <v>3.8999999999999998E-3</v>
      </c>
      <c r="N61" s="8">
        <v>8.0000000000000004E-4</v>
      </c>
    </row>
    <row r="62" spans="2:14">
      <c r="B62" s="6" t="s">
        <v>883</v>
      </c>
      <c r="C62" s="17" t="s">
        <v>884</v>
      </c>
      <c r="D62" s="18" t="s">
        <v>443</v>
      </c>
      <c r="E62" s="6"/>
      <c r="F62" s="6" t="s">
        <v>817</v>
      </c>
      <c r="G62" s="6" t="s">
        <v>43</v>
      </c>
      <c r="H62" s="7">
        <v>3567</v>
      </c>
      <c r="I62" s="7">
        <v>22373</v>
      </c>
      <c r="J62" s="7">
        <v>0</v>
      </c>
      <c r="K62" s="7">
        <v>2565.71</v>
      </c>
      <c r="L62" s="8">
        <v>1E-4</v>
      </c>
      <c r="M62" s="8">
        <v>7.1999999999999998E-3</v>
      </c>
      <c r="N62" s="8">
        <v>1.4E-3</v>
      </c>
    </row>
    <row r="63" spans="2:14">
      <c r="B63" s="6" t="s">
        <v>885</v>
      </c>
      <c r="C63" s="17" t="s">
        <v>886</v>
      </c>
      <c r="D63" s="18" t="s">
        <v>443</v>
      </c>
      <c r="E63" s="6"/>
      <c r="F63" s="6" t="s">
        <v>817</v>
      </c>
      <c r="G63" s="6" t="s">
        <v>43</v>
      </c>
      <c r="H63" s="7">
        <v>7604</v>
      </c>
      <c r="I63" s="7">
        <v>35379</v>
      </c>
      <c r="J63" s="7">
        <v>0</v>
      </c>
      <c r="K63" s="7">
        <v>8649.0499999999993</v>
      </c>
      <c r="L63" s="8">
        <v>1E-4</v>
      </c>
      <c r="M63" s="8">
        <v>2.4199999999999999E-2</v>
      </c>
      <c r="N63" s="8">
        <v>4.7999999999999996E-3</v>
      </c>
    </row>
    <row r="64" spans="2:14">
      <c r="B64" s="6" t="s">
        <v>887</v>
      </c>
      <c r="C64" s="17" t="s">
        <v>888</v>
      </c>
      <c r="D64" s="18" t="s">
        <v>443</v>
      </c>
      <c r="E64" s="6"/>
      <c r="F64" s="6" t="s">
        <v>817</v>
      </c>
      <c r="G64" s="6" t="s">
        <v>43</v>
      </c>
      <c r="H64" s="7">
        <v>10956</v>
      </c>
      <c r="I64" s="7">
        <v>34369</v>
      </c>
      <c r="J64" s="7">
        <v>0</v>
      </c>
      <c r="K64" s="7">
        <v>12105.98</v>
      </c>
      <c r="L64" s="8">
        <v>1E-4</v>
      </c>
      <c r="M64" s="8">
        <v>3.39E-2</v>
      </c>
      <c r="N64" s="8">
        <v>6.7000000000000002E-3</v>
      </c>
    </row>
    <row r="65" spans="2:14">
      <c r="B65" s="6" t="s">
        <v>889</v>
      </c>
      <c r="C65" s="17" t="s">
        <v>890</v>
      </c>
      <c r="D65" s="18" t="s">
        <v>443</v>
      </c>
      <c r="E65" s="6"/>
      <c r="F65" s="6" t="s">
        <v>817</v>
      </c>
      <c r="G65" s="6" t="s">
        <v>43</v>
      </c>
      <c r="H65" s="7">
        <v>1052</v>
      </c>
      <c r="I65" s="7">
        <v>6024</v>
      </c>
      <c r="J65" s="7">
        <v>0</v>
      </c>
      <c r="K65" s="7">
        <v>203.74</v>
      </c>
      <c r="L65" s="8">
        <v>0</v>
      </c>
      <c r="M65" s="8">
        <v>5.9999999999999995E-4</v>
      </c>
      <c r="N65" s="8">
        <v>1E-4</v>
      </c>
    </row>
    <row r="66" spans="2:14">
      <c r="B66" s="6" t="s">
        <v>891</v>
      </c>
      <c r="C66" s="17" t="s">
        <v>892</v>
      </c>
      <c r="D66" s="18" t="s">
        <v>443</v>
      </c>
      <c r="E66" s="6"/>
      <c r="F66" s="6" t="s">
        <v>817</v>
      </c>
      <c r="G66" s="6" t="s">
        <v>43</v>
      </c>
      <c r="H66" s="7">
        <v>251</v>
      </c>
      <c r="I66" s="7">
        <v>6756</v>
      </c>
      <c r="J66" s="7">
        <v>0</v>
      </c>
      <c r="K66" s="7">
        <v>54.52</v>
      </c>
      <c r="L66" s="8">
        <v>0</v>
      </c>
      <c r="M66" s="8">
        <v>2.0000000000000001E-4</v>
      </c>
      <c r="N66" s="8">
        <v>0</v>
      </c>
    </row>
    <row r="67" spans="2:14">
      <c r="B67" s="6" t="s">
        <v>893</v>
      </c>
      <c r="C67" s="17" t="s">
        <v>894</v>
      </c>
      <c r="D67" s="18" t="s">
        <v>443</v>
      </c>
      <c r="E67" s="6"/>
      <c r="F67" s="6" t="s">
        <v>817</v>
      </c>
      <c r="G67" s="6" t="s">
        <v>43</v>
      </c>
      <c r="H67" s="7">
        <v>1096</v>
      </c>
      <c r="I67" s="7">
        <v>14078</v>
      </c>
      <c r="J67" s="7">
        <v>0</v>
      </c>
      <c r="K67" s="7">
        <v>496.06</v>
      </c>
      <c r="L67" s="8">
        <v>0</v>
      </c>
      <c r="M67" s="8">
        <v>1.4E-3</v>
      </c>
      <c r="N67" s="8">
        <v>2.9999999999999997E-4</v>
      </c>
    </row>
    <row r="68" spans="2:14">
      <c r="B68" s="6" t="s">
        <v>895</v>
      </c>
      <c r="C68" s="17" t="s">
        <v>896</v>
      </c>
      <c r="D68" s="18" t="s">
        <v>443</v>
      </c>
      <c r="E68" s="6"/>
      <c r="F68" s="6" t="s">
        <v>817</v>
      </c>
      <c r="G68" s="6" t="s">
        <v>43</v>
      </c>
      <c r="H68" s="7">
        <v>11589</v>
      </c>
      <c r="I68" s="7">
        <v>13021</v>
      </c>
      <c r="J68" s="7">
        <v>0</v>
      </c>
      <c r="K68" s="7">
        <v>4851.45</v>
      </c>
      <c r="L68" s="8">
        <v>1E-3</v>
      </c>
      <c r="M68" s="8">
        <v>1.3599999999999999E-2</v>
      </c>
      <c r="N68" s="8">
        <v>2.7000000000000001E-3</v>
      </c>
    </row>
    <row r="69" spans="2:14">
      <c r="B69" s="6" t="s">
        <v>897</v>
      </c>
      <c r="C69" s="17" t="s">
        <v>898</v>
      </c>
      <c r="D69" s="18" t="s">
        <v>443</v>
      </c>
      <c r="E69" s="6"/>
      <c r="F69" s="6" t="s">
        <v>817</v>
      </c>
      <c r="G69" s="6" t="s">
        <v>43</v>
      </c>
      <c r="H69" s="7">
        <v>9299</v>
      </c>
      <c r="I69" s="7">
        <v>5764</v>
      </c>
      <c r="J69" s="7">
        <v>0</v>
      </c>
      <c r="K69" s="7">
        <v>1723.22</v>
      </c>
      <c r="L69" s="8">
        <v>2.0000000000000001E-4</v>
      </c>
      <c r="M69" s="8">
        <v>4.7999999999999996E-3</v>
      </c>
      <c r="N69" s="8">
        <v>1E-3</v>
      </c>
    </row>
    <row r="70" spans="2:14">
      <c r="B70" s="6" t="s">
        <v>899</v>
      </c>
      <c r="C70" s="17" t="s">
        <v>900</v>
      </c>
      <c r="D70" s="18" t="s">
        <v>443</v>
      </c>
      <c r="E70" s="6"/>
      <c r="F70" s="6" t="s">
        <v>817</v>
      </c>
      <c r="G70" s="6" t="s">
        <v>43</v>
      </c>
      <c r="H70" s="7">
        <v>115027</v>
      </c>
      <c r="I70" s="7">
        <v>2948</v>
      </c>
      <c r="J70" s="7">
        <v>0</v>
      </c>
      <c r="K70" s="7">
        <v>10902.05</v>
      </c>
      <c r="L70" s="8">
        <v>2.0000000000000001E-4</v>
      </c>
      <c r="M70" s="8">
        <v>3.0499999999999999E-2</v>
      </c>
      <c r="N70" s="8">
        <v>6.0000000000000001E-3</v>
      </c>
    </row>
    <row r="71" spans="2:14">
      <c r="B71" s="6" t="s">
        <v>901</v>
      </c>
      <c r="C71" s="17" t="s">
        <v>902</v>
      </c>
      <c r="D71" s="18" t="s">
        <v>443</v>
      </c>
      <c r="E71" s="6"/>
      <c r="F71" s="6" t="s">
        <v>817</v>
      </c>
      <c r="G71" s="6" t="s">
        <v>43</v>
      </c>
      <c r="H71" s="7">
        <v>16143</v>
      </c>
      <c r="I71" s="7">
        <v>8855</v>
      </c>
      <c r="J71" s="7">
        <v>0</v>
      </c>
      <c r="K71" s="7">
        <v>4595.72</v>
      </c>
      <c r="L71" s="8">
        <v>1E-4</v>
      </c>
      <c r="M71" s="8">
        <v>1.29E-2</v>
      </c>
      <c r="N71" s="8">
        <v>2.5000000000000001E-3</v>
      </c>
    </row>
    <row r="72" spans="2:14">
      <c r="B72" s="6" t="s">
        <v>903</v>
      </c>
      <c r="C72" s="17" t="s">
        <v>904</v>
      </c>
      <c r="D72" s="18" t="s">
        <v>443</v>
      </c>
      <c r="E72" s="6"/>
      <c r="F72" s="6" t="s">
        <v>817</v>
      </c>
      <c r="G72" s="6" t="s">
        <v>43</v>
      </c>
      <c r="H72" s="7">
        <v>35309</v>
      </c>
      <c r="I72" s="7">
        <v>13002</v>
      </c>
      <c r="J72" s="7">
        <v>0</v>
      </c>
      <c r="K72" s="7">
        <v>14759.67</v>
      </c>
      <c r="L72" s="8">
        <v>1E-4</v>
      </c>
      <c r="M72" s="8">
        <v>4.1399999999999999E-2</v>
      </c>
      <c r="N72" s="8">
        <v>8.0999999999999996E-3</v>
      </c>
    </row>
    <row r="73" spans="2:14">
      <c r="B73" s="6" t="s">
        <v>905</v>
      </c>
      <c r="C73" s="17" t="s">
        <v>906</v>
      </c>
      <c r="D73" s="18" t="s">
        <v>443</v>
      </c>
      <c r="E73" s="6"/>
      <c r="F73" s="6" t="s">
        <v>817</v>
      </c>
      <c r="G73" s="6" t="s">
        <v>43</v>
      </c>
      <c r="H73" s="7">
        <v>57340</v>
      </c>
      <c r="I73" s="7">
        <v>6745</v>
      </c>
      <c r="J73" s="7">
        <v>0</v>
      </c>
      <c r="K73" s="7">
        <v>12434.28</v>
      </c>
      <c r="L73" s="8">
        <v>2.9999999999999997E-4</v>
      </c>
      <c r="M73" s="8">
        <v>3.4799999999999998E-2</v>
      </c>
      <c r="N73" s="8">
        <v>6.8999999999999999E-3</v>
      </c>
    </row>
    <row r="74" spans="2:14">
      <c r="B74" s="6" t="s">
        <v>907</v>
      </c>
      <c r="C74" s="17" t="s">
        <v>908</v>
      </c>
      <c r="D74" s="18" t="s">
        <v>443</v>
      </c>
      <c r="E74" s="6"/>
      <c r="F74" s="6" t="s">
        <v>817</v>
      </c>
      <c r="G74" s="6" t="s">
        <v>43</v>
      </c>
      <c r="H74" s="7">
        <v>951</v>
      </c>
      <c r="I74" s="7">
        <v>6270</v>
      </c>
      <c r="J74" s="7">
        <v>0</v>
      </c>
      <c r="K74" s="7">
        <v>191.7</v>
      </c>
      <c r="L74" s="8">
        <v>0</v>
      </c>
      <c r="M74" s="8">
        <v>5.0000000000000001E-4</v>
      </c>
      <c r="N74" s="8">
        <v>1E-4</v>
      </c>
    </row>
    <row r="75" spans="2:14">
      <c r="B75" s="6" t="s">
        <v>909</v>
      </c>
      <c r="C75" s="17" t="s">
        <v>910</v>
      </c>
      <c r="D75" s="18" t="s">
        <v>443</v>
      </c>
      <c r="E75" s="6"/>
      <c r="F75" s="6" t="s">
        <v>817</v>
      </c>
      <c r="G75" s="6" t="s">
        <v>43</v>
      </c>
      <c r="H75" s="7">
        <v>26356</v>
      </c>
      <c r="I75" s="7">
        <v>11344</v>
      </c>
      <c r="J75" s="7">
        <v>0</v>
      </c>
      <c r="K75" s="7">
        <v>9612.2900000000009</v>
      </c>
      <c r="L75" s="8">
        <v>1E-4</v>
      </c>
      <c r="M75" s="8">
        <v>2.69E-2</v>
      </c>
      <c r="N75" s="8">
        <v>5.3E-3</v>
      </c>
    </row>
    <row r="76" spans="2:14">
      <c r="B76" s="6" t="s">
        <v>911</v>
      </c>
      <c r="C76" s="17" t="s">
        <v>912</v>
      </c>
      <c r="D76" s="18" t="s">
        <v>443</v>
      </c>
      <c r="E76" s="6"/>
      <c r="F76" s="6" t="s">
        <v>817</v>
      </c>
      <c r="G76" s="6" t="s">
        <v>43</v>
      </c>
      <c r="H76" s="7">
        <v>10508</v>
      </c>
      <c r="I76" s="7">
        <v>16078</v>
      </c>
      <c r="J76" s="7">
        <v>0</v>
      </c>
      <c r="K76" s="7">
        <v>5431.67</v>
      </c>
      <c r="L76" s="8">
        <v>1E-4</v>
      </c>
      <c r="M76" s="8">
        <v>1.52E-2</v>
      </c>
      <c r="N76" s="8">
        <v>3.0000000000000001E-3</v>
      </c>
    </row>
    <row r="77" spans="2:14">
      <c r="B77" s="6" t="s">
        <v>913</v>
      </c>
      <c r="C77" s="17" t="s">
        <v>914</v>
      </c>
      <c r="D77" s="18" t="s">
        <v>672</v>
      </c>
      <c r="E77" s="6"/>
      <c r="F77" s="6" t="s">
        <v>817</v>
      </c>
      <c r="G77" s="6" t="s">
        <v>45</v>
      </c>
      <c r="H77" s="7">
        <v>52491</v>
      </c>
      <c r="I77" s="7">
        <v>636.20000000000005</v>
      </c>
      <c r="J77" s="7">
        <v>0</v>
      </c>
      <c r="K77" s="7">
        <v>1466.67</v>
      </c>
      <c r="L77" s="8">
        <v>1E-4</v>
      </c>
      <c r="M77" s="8">
        <v>4.1000000000000003E-3</v>
      </c>
      <c r="N77" s="8">
        <v>8.0000000000000004E-4</v>
      </c>
    </row>
    <row r="78" spans="2:14">
      <c r="B78" s="6" t="s">
        <v>915</v>
      </c>
      <c r="C78" s="17" t="s">
        <v>916</v>
      </c>
      <c r="D78" s="18" t="s">
        <v>443</v>
      </c>
      <c r="E78" s="6"/>
      <c r="F78" s="6" t="s">
        <v>817</v>
      </c>
      <c r="G78" s="6" t="s">
        <v>43</v>
      </c>
      <c r="H78" s="7">
        <v>11819</v>
      </c>
      <c r="I78" s="7">
        <v>5167</v>
      </c>
      <c r="J78" s="7">
        <v>0</v>
      </c>
      <c r="K78" s="7">
        <v>1963.36</v>
      </c>
      <c r="L78" s="8">
        <v>0</v>
      </c>
      <c r="M78" s="8">
        <v>5.4999999999999997E-3</v>
      </c>
      <c r="N78" s="8">
        <v>1.1000000000000001E-3</v>
      </c>
    </row>
    <row r="79" spans="2:14">
      <c r="B79" s="6" t="s">
        <v>917</v>
      </c>
      <c r="C79" s="17" t="s">
        <v>918</v>
      </c>
      <c r="D79" s="18" t="s">
        <v>96</v>
      </c>
      <c r="E79" s="6"/>
      <c r="F79" s="6" t="s">
        <v>817</v>
      </c>
      <c r="G79" s="6" t="s">
        <v>48</v>
      </c>
      <c r="H79" s="7">
        <v>39428</v>
      </c>
      <c r="I79" s="7">
        <v>483.22</v>
      </c>
      <c r="J79" s="7">
        <v>0</v>
      </c>
      <c r="K79" s="7">
        <v>751.45</v>
      </c>
      <c r="L79" s="8">
        <v>1E-4</v>
      </c>
      <c r="M79" s="8">
        <v>2.0999999999999999E-3</v>
      </c>
      <c r="N79" s="8">
        <v>4.0000000000000002E-4</v>
      </c>
    </row>
    <row r="80" spans="2:14">
      <c r="B80" s="6" t="s">
        <v>919</v>
      </c>
      <c r="C80" s="17" t="s">
        <v>920</v>
      </c>
      <c r="D80" s="18" t="s">
        <v>96</v>
      </c>
      <c r="E80" s="6"/>
      <c r="F80" s="6" t="s">
        <v>817</v>
      </c>
      <c r="G80" s="6" t="s">
        <v>43</v>
      </c>
      <c r="H80" s="7">
        <v>6070</v>
      </c>
      <c r="I80" s="7">
        <v>18991.830000000002</v>
      </c>
      <c r="J80" s="7">
        <v>0</v>
      </c>
      <c r="K80" s="7">
        <v>3706.27</v>
      </c>
      <c r="L80" s="8">
        <v>2.6800000000000001E-2</v>
      </c>
      <c r="M80" s="8">
        <v>1.04E-2</v>
      </c>
      <c r="N80" s="8">
        <v>2E-3</v>
      </c>
    </row>
    <row r="81" spans="2:14">
      <c r="B81" s="6" t="s">
        <v>921</v>
      </c>
      <c r="C81" s="17" t="s">
        <v>922</v>
      </c>
      <c r="D81" s="18" t="s">
        <v>443</v>
      </c>
      <c r="E81" s="6"/>
      <c r="F81" s="6" t="s">
        <v>817</v>
      </c>
      <c r="G81" s="6" t="s">
        <v>43</v>
      </c>
      <c r="H81" s="7">
        <v>13595</v>
      </c>
      <c r="I81" s="7">
        <v>6748</v>
      </c>
      <c r="J81" s="7">
        <v>0</v>
      </c>
      <c r="K81" s="7">
        <v>2949.41</v>
      </c>
      <c r="L81" s="8">
        <v>2.0000000000000001E-4</v>
      </c>
      <c r="M81" s="8">
        <v>8.3000000000000001E-3</v>
      </c>
      <c r="N81" s="8">
        <v>1.6000000000000001E-3</v>
      </c>
    </row>
    <row r="82" spans="2:14">
      <c r="B82" s="6" t="s">
        <v>923</v>
      </c>
      <c r="C82" s="17" t="s">
        <v>924</v>
      </c>
      <c r="D82" s="18" t="s">
        <v>96</v>
      </c>
      <c r="E82" s="6"/>
      <c r="F82" s="6" t="s">
        <v>817</v>
      </c>
      <c r="G82" s="6" t="s">
        <v>48</v>
      </c>
      <c r="H82" s="7">
        <v>16034</v>
      </c>
      <c r="I82" s="7">
        <v>4626.8</v>
      </c>
      <c r="J82" s="7">
        <v>0</v>
      </c>
      <c r="K82" s="7">
        <v>2925.97</v>
      </c>
      <c r="L82" s="8">
        <v>1.8E-3</v>
      </c>
      <c r="M82" s="8">
        <v>8.2000000000000007E-3</v>
      </c>
      <c r="N82" s="8">
        <v>1.6000000000000001E-3</v>
      </c>
    </row>
    <row r="83" spans="2:14">
      <c r="B83" s="6" t="s">
        <v>925</v>
      </c>
      <c r="C83" s="17" t="s">
        <v>926</v>
      </c>
      <c r="D83" s="18" t="s">
        <v>620</v>
      </c>
      <c r="E83" s="6"/>
      <c r="F83" s="6" t="s">
        <v>817</v>
      </c>
      <c r="G83" s="6" t="s">
        <v>43</v>
      </c>
      <c r="H83" s="7">
        <v>606</v>
      </c>
      <c r="I83" s="7">
        <v>4539.09</v>
      </c>
      <c r="J83" s="7">
        <v>0</v>
      </c>
      <c r="K83" s="7">
        <v>88.43</v>
      </c>
      <c r="L83" s="8">
        <v>4.0000000000000002E-4</v>
      </c>
      <c r="M83" s="8">
        <v>2.0000000000000001E-4</v>
      </c>
      <c r="N83" s="8">
        <v>0</v>
      </c>
    </row>
    <row r="84" spans="2:14">
      <c r="B84" s="6" t="s">
        <v>927</v>
      </c>
      <c r="C84" s="17" t="s">
        <v>928</v>
      </c>
      <c r="D84" s="18" t="s">
        <v>620</v>
      </c>
      <c r="E84" s="6"/>
      <c r="F84" s="6" t="s">
        <v>817</v>
      </c>
      <c r="G84" s="6" t="s">
        <v>43</v>
      </c>
      <c r="H84" s="7">
        <v>8800</v>
      </c>
      <c r="I84" s="7">
        <v>2528</v>
      </c>
      <c r="J84" s="7">
        <v>0</v>
      </c>
      <c r="K84" s="7">
        <v>715.22</v>
      </c>
      <c r="L84" s="8">
        <v>5.0000000000000001E-4</v>
      </c>
      <c r="M84" s="8">
        <v>2E-3</v>
      </c>
      <c r="N84" s="8">
        <v>4.0000000000000002E-4</v>
      </c>
    </row>
    <row r="85" spans="2:14">
      <c r="B85" s="6" t="s">
        <v>929</v>
      </c>
      <c r="C85" s="17" t="s">
        <v>930</v>
      </c>
      <c r="D85" s="18" t="s">
        <v>443</v>
      </c>
      <c r="E85" s="6"/>
      <c r="F85" s="6" t="s">
        <v>817</v>
      </c>
      <c r="G85" s="6" t="s">
        <v>43</v>
      </c>
      <c r="H85" s="7">
        <v>10573</v>
      </c>
      <c r="I85" s="7">
        <v>5898</v>
      </c>
      <c r="J85" s="7">
        <v>0</v>
      </c>
      <c r="K85" s="7">
        <v>2004.86</v>
      </c>
      <c r="L85" s="8">
        <v>2.3E-3</v>
      </c>
      <c r="M85" s="8">
        <v>5.5999999999999999E-3</v>
      </c>
      <c r="N85" s="8">
        <v>1.1000000000000001E-3</v>
      </c>
    </row>
    <row r="86" spans="2:14">
      <c r="B86" s="6" t="s">
        <v>931</v>
      </c>
      <c r="C86" s="17" t="s">
        <v>932</v>
      </c>
      <c r="D86" s="18" t="s">
        <v>620</v>
      </c>
      <c r="E86" s="6"/>
      <c r="F86" s="6" t="s">
        <v>817</v>
      </c>
      <c r="G86" s="6" t="s">
        <v>43</v>
      </c>
      <c r="H86" s="7">
        <v>5400</v>
      </c>
      <c r="I86" s="7">
        <v>9503</v>
      </c>
      <c r="J86" s="7">
        <v>0</v>
      </c>
      <c r="K86" s="7">
        <v>1649.82</v>
      </c>
      <c r="L86" s="8">
        <v>2.9999999999999997E-4</v>
      </c>
      <c r="M86" s="8">
        <v>4.5999999999999999E-3</v>
      </c>
      <c r="N86" s="8">
        <v>8.9999999999999998E-4</v>
      </c>
    </row>
    <row r="87" spans="2:14">
      <c r="B87" s="6" t="s">
        <v>933</v>
      </c>
      <c r="C87" s="17" t="s">
        <v>934</v>
      </c>
      <c r="D87" s="18" t="s">
        <v>443</v>
      </c>
      <c r="E87" s="6"/>
      <c r="F87" s="6" t="s">
        <v>817</v>
      </c>
      <c r="G87" s="6" t="s">
        <v>43</v>
      </c>
      <c r="H87" s="7">
        <v>12572</v>
      </c>
      <c r="I87" s="7">
        <v>13807</v>
      </c>
      <c r="J87" s="7">
        <v>0</v>
      </c>
      <c r="K87" s="7">
        <v>5580.65</v>
      </c>
      <c r="L87" s="8">
        <v>4.0000000000000002E-4</v>
      </c>
      <c r="M87" s="8">
        <v>1.5599999999999999E-2</v>
      </c>
      <c r="N87" s="8">
        <v>3.0999999999999999E-3</v>
      </c>
    </row>
    <row r="88" spans="2:14">
      <c r="B88" s="6" t="s">
        <v>935</v>
      </c>
      <c r="C88" s="17" t="s">
        <v>936</v>
      </c>
      <c r="D88" s="18" t="s">
        <v>620</v>
      </c>
      <c r="E88" s="6"/>
      <c r="F88" s="6" t="s">
        <v>817</v>
      </c>
      <c r="G88" s="6" t="s">
        <v>43</v>
      </c>
      <c r="H88" s="7">
        <v>13125</v>
      </c>
      <c r="I88" s="7">
        <v>7023</v>
      </c>
      <c r="J88" s="7">
        <v>0</v>
      </c>
      <c r="K88" s="7">
        <v>2963.49</v>
      </c>
      <c r="L88" s="8">
        <v>8.0000000000000004E-4</v>
      </c>
      <c r="M88" s="8">
        <v>8.3000000000000001E-3</v>
      </c>
      <c r="N88" s="8">
        <v>1.6000000000000001E-3</v>
      </c>
    </row>
    <row r="89" spans="2:14">
      <c r="B89" s="6" t="s">
        <v>937</v>
      </c>
      <c r="C89" s="17" t="s">
        <v>938</v>
      </c>
      <c r="D89" s="18" t="s">
        <v>620</v>
      </c>
      <c r="E89" s="6"/>
      <c r="F89" s="6" t="s">
        <v>817</v>
      </c>
      <c r="G89" s="6" t="s">
        <v>43</v>
      </c>
      <c r="H89" s="7">
        <v>42625</v>
      </c>
      <c r="I89" s="7">
        <v>4438</v>
      </c>
      <c r="J89" s="7">
        <v>0</v>
      </c>
      <c r="K89" s="7">
        <v>6081.81</v>
      </c>
      <c r="L89" s="8">
        <v>1E-3</v>
      </c>
      <c r="M89" s="8">
        <v>1.7000000000000001E-2</v>
      </c>
      <c r="N89" s="8">
        <v>3.3999999999999998E-3</v>
      </c>
    </row>
    <row r="90" spans="2:14">
      <c r="B90" s="6" t="s">
        <v>939</v>
      </c>
      <c r="C90" s="17" t="s">
        <v>940</v>
      </c>
      <c r="D90" s="18" t="s">
        <v>443</v>
      </c>
      <c r="E90" s="6"/>
      <c r="F90" s="6" t="s">
        <v>817</v>
      </c>
      <c r="G90" s="6" t="s">
        <v>43</v>
      </c>
      <c r="H90" s="7">
        <v>3800</v>
      </c>
      <c r="I90" s="7">
        <v>7212</v>
      </c>
      <c r="J90" s="7">
        <v>0</v>
      </c>
      <c r="K90" s="7">
        <v>881.09</v>
      </c>
      <c r="L90" s="8">
        <v>5.9999999999999995E-4</v>
      </c>
      <c r="M90" s="8">
        <v>2.5000000000000001E-3</v>
      </c>
      <c r="N90" s="8">
        <v>5.0000000000000001E-4</v>
      </c>
    </row>
    <row r="91" spans="2:14">
      <c r="B91" s="6" t="s">
        <v>941</v>
      </c>
      <c r="C91" s="17" t="s">
        <v>942</v>
      </c>
      <c r="D91" s="18" t="s">
        <v>443</v>
      </c>
      <c r="E91" s="6"/>
      <c r="F91" s="6" t="s">
        <v>817</v>
      </c>
      <c r="G91" s="6" t="s">
        <v>43</v>
      </c>
      <c r="H91" s="7">
        <v>12000</v>
      </c>
      <c r="I91" s="7">
        <v>3558</v>
      </c>
      <c r="J91" s="7">
        <v>0</v>
      </c>
      <c r="K91" s="7">
        <v>1372.68</v>
      </c>
      <c r="L91" s="8">
        <v>1.8E-3</v>
      </c>
      <c r="M91" s="8">
        <v>3.8E-3</v>
      </c>
      <c r="N91" s="8">
        <v>8.0000000000000004E-4</v>
      </c>
    </row>
    <row r="92" spans="2:14">
      <c r="B92" s="6" t="s">
        <v>943</v>
      </c>
      <c r="C92" s="17" t="s">
        <v>944</v>
      </c>
      <c r="D92" s="18" t="s">
        <v>620</v>
      </c>
      <c r="E92" s="6"/>
      <c r="F92" s="6" t="s">
        <v>817</v>
      </c>
      <c r="G92" s="6" t="s">
        <v>43</v>
      </c>
      <c r="H92" s="7">
        <v>7534</v>
      </c>
      <c r="I92" s="7">
        <v>2790</v>
      </c>
      <c r="J92" s="7">
        <v>0</v>
      </c>
      <c r="K92" s="7">
        <v>675.79</v>
      </c>
      <c r="L92" s="8">
        <v>2.9999999999999997E-4</v>
      </c>
      <c r="M92" s="8">
        <v>1.9E-3</v>
      </c>
      <c r="N92" s="8">
        <v>4.0000000000000002E-4</v>
      </c>
    </row>
    <row r="93" spans="2:14">
      <c r="B93" s="6" t="s">
        <v>945</v>
      </c>
      <c r="C93" s="17" t="s">
        <v>946</v>
      </c>
      <c r="D93" s="18" t="s">
        <v>620</v>
      </c>
      <c r="E93" s="6"/>
      <c r="F93" s="6" t="s">
        <v>817</v>
      </c>
      <c r="G93" s="6" t="s">
        <v>43</v>
      </c>
      <c r="H93" s="7">
        <v>37014</v>
      </c>
      <c r="I93" s="7">
        <v>4671</v>
      </c>
      <c r="J93" s="7">
        <v>0</v>
      </c>
      <c r="K93" s="7">
        <v>5558.49</v>
      </c>
      <c r="L93" s="8">
        <v>2.3E-3</v>
      </c>
      <c r="M93" s="8">
        <v>1.5599999999999999E-2</v>
      </c>
      <c r="N93" s="8">
        <v>3.0999999999999999E-3</v>
      </c>
    </row>
    <row r="94" spans="2:14">
      <c r="B94" s="6" t="s">
        <v>947</v>
      </c>
      <c r="C94" s="17" t="s">
        <v>948</v>
      </c>
      <c r="D94" s="18" t="s">
        <v>443</v>
      </c>
      <c r="E94" s="6"/>
      <c r="F94" s="6" t="s">
        <v>817</v>
      </c>
      <c r="G94" s="6" t="s">
        <v>43</v>
      </c>
      <c r="H94" s="7">
        <v>7110</v>
      </c>
      <c r="I94" s="7">
        <v>32730</v>
      </c>
      <c r="J94" s="7">
        <v>0</v>
      </c>
      <c r="K94" s="7">
        <v>7481.64</v>
      </c>
      <c r="L94" s="8">
        <v>1.1000000000000001E-3</v>
      </c>
      <c r="M94" s="8">
        <v>2.1000000000000001E-2</v>
      </c>
      <c r="N94" s="8">
        <v>4.1000000000000003E-3</v>
      </c>
    </row>
    <row r="95" spans="2:14">
      <c r="B95" s="6" t="s">
        <v>949</v>
      </c>
      <c r="C95" s="17" t="s">
        <v>950</v>
      </c>
      <c r="D95" s="18" t="s">
        <v>443</v>
      </c>
      <c r="E95" s="6"/>
      <c r="F95" s="6" t="s">
        <v>817</v>
      </c>
      <c r="G95" s="6" t="s">
        <v>43</v>
      </c>
      <c r="H95" s="7">
        <v>7697</v>
      </c>
      <c r="I95" s="7">
        <v>6786.67</v>
      </c>
      <c r="J95" s="7">
        <v>0</v>
      </c>
      <c r="K95" s="7">
        <v>1679.42</v>
      </c>
      <c r="L95" s="8">
        <v>5.0000000000000001E-4</v>
      </c>
      <c r="M95" s="8">
        <v>4.7000000000000002E-3</v>
      </c>
      <c r="N95" s="8">
        <v>8.9999999999999998E-4</v>
      </c>
    </row>
    <row r="96" spans="2:14">
      <c r="B96" s="6" t="s">
        <v>951</v>
      </c>
      <c r="C96" s="17" t="s">
        <v>952</v>
      </c>
      <c r="D96" s="18" t="s">
        <v>443</v>
      </c>
      <c r="E96" s="6"/>
      <c r="F96" s="6" t="s">
        <v>817</v>
      </c>
      <c r="G96" s="6" t="s">
        <v>43</v>
      </c>
      <c r="H96" s="7">
        <v>6120</v>
      </c>
      <c r="I96" s="7">
        <v>8233</v>
      </c>
      <c r="J96" s="7">
        <v>0</v>
      </c>
      <c r="K96" s="7">
        <v>1619.91</v>
      </c>
      <c r="L96" s="8">
        <v>5.9999999999999995E-4</v>
      </c>
      <c r="M96" s="8">
        <v>4.4999999999999997E-3</v>
      </c>
      <c r="N96" s="8">
        <v>8.9999999999999998E-4</v>
      </c>
    </row>
    <row r="97" spans="2:14">
      <c r="B97" s="6" t="s">
        <v>953</v>
      </c>
      <c r="C97" s="17" t="s">
        <v>954</v>
      </c>
      <c r="D97" s="18" t="s">
        <v>620</v>
      </c>
      <c r="E97" s="6"/>
      <c r="F97" s="6" t="s">
        <v>817</v>
      </c>
      <c r="G97" s="6" t="s">
        <v>43</v>
      </c>
      <c r="H97" s="7">
        <v>35516</v>
      </c>
      <c r="I97" s="7">
        <v>5038</v>
      </c>
      <c r="J97" s="7">
        <v>0</v>
      </c>
      <c r="K97" s="7">
        <v>5752.59</v>
      </c>
      <c r="L97" s="8">
        <v>3.3E-3</v>
      </c>
      <c r="M97" s="8">
        <v>1.61E-2</v>
      </c>
      <c r="N97" s="8">
        <v>3.2000000000000002E-3</v>
      </c>
    </row>
    <row r="98" spans="2:14">
      <c r="B98" s="6" t="s">
        <v>955</v>
      </c>
      <c r="C98" s="17" t="s">
        <v>956</v>
      </c>
      <c r="D98" s="18" t="s">
        <v>443</v>
      </c>
      <c r="E98" s="6"/>
      <c r="F98" s="6" t="s">
        <v>817</v>
      </c>
      <c r="G98" s="6" t="s">
        <v>43</v>
      </c>
      <c r="H98" s="7">
        <v>66</v>
      </c>
      <c r="I98" s="7">
        <v>26156.81</v>
      </c>
      <c r="J98" s="7">
        <v>0</v>
      </c>
      <c r="K98" s="7">
        <v>55.5</v>
      </c>
      <c r="L98" s="8">
        <v>0</v>
      </c>
      <c r="M98" s="8">
        <v>2.0000000000000001E-4</v>
      </c>
      <c r="N98" s="8">
        <v>0</v>
      </c>
    </row>
    <row r="99" spans="2:14">
      <c r="B99" s="6" t="s">
        <v>957</v>
      </c>
      <c r="C99" s="17" t="s">
        <v>958</v>
      </c>
      <c r="D99" s="18" t="s">
        <v>443</v>
      </c>
      <c r="E99" s="6"/>
      <c r="F99" s="6" t="s">
        <v>817</v>
      </c>
      <c r="G99" s="6" t="s">
        <v>43</v>
      </c>
      <c r="H99" s="7">
        <v>15765</v>
      </c>
      <c r="I99" s="7">
        <v>10276</v>
      </c>
      <c r="J99" s="7">
        <v>0</v>
      </c>
      <c r="K99" s="7">
        <v>5208.34</v>
      </c>
      <c r="L99" s="8">
        <v>8.9999999999999998E-4</v>
      </c>
      <c r="M99" s="8">
        <v>1.46E-2</v>
      </c>
      <c r="N99" s="8">
        <v>2.8999999999999998E-3</v>
      </c>
    </row>
    <row r="100" spans="2:14">
      <c r="B100" s="6" t="s">
        <v>959</v>
      </c>
      <c r="C100" s="17" t="s">
        <v>960</v>
      </c>
      <c r="D100" s="18" t="s">
        <v>443</v>
      </c>
      <c r="E100" s="6"/>
      <c r="F100" s="6" t="s">
        <v>817</v>
      </c>
      <c r="G100" s="6" t="s">
        <v>43</v>
      </c>
      <c r="H100" s="7">
        <v>8347</v>
      </c>
      <c r="I100" s="7">
        <v>10339</v>
      </c>
      <c r="J100" s="7">
        <v>0</v>
      </c>
      <c r="K100" s="7">
        <v>2774.53</v>
      </c>
      <c r="L100" s="8">
        <v>1.5E-3</v>
      </c>
      <c r="M100" s="8">
        <v>7.7999999999999996E-3</v>
      </c>
      <c r="N100" s="8">
        <v>1.5E-3</v>
      </c>
    </row>
    <row r="101" spans="2:14">
      <c r="B101" s="6" t="s">
        <v>961</v>
      </c>
      <c r="C101" s="17" t="s">
        <v>962</v>
      </c>
      <c r="D101" s="18" t="s">
        <v>96</v>
      </c>
      <c r="E101" s="6"/>
      <c r="F101" s="6" t="s">
        <v>817</v>
      </c>
      <c r="G101" s="6" t="s">
        <v>48</v>
      </c>
      <c r="H101" s="7">
        <v>14389</v>
      </c>
      <c r="I101" s="7">
        <v>3586</v>
      </c>
      <c r="J101" s="7">
        <v>0</v>
      </c>
      <c r="K101" s="7">
        <v>2035.11</v>
      </c>
      <c r="L101" s="8">
        <v>1E-4</v>
      </c>
      <c r="M101" s="8">
        <v>5.7000000000000002E-3</v>
      </c>
      <c r="N101" s="8">
        <v>1.1000000000000001E-3</v>
      </c>
    </row>
    <row r="102" spans="2:14">
      <c r="B102" s="6" t="s">
        <v>963</v>
      </c>
      <c r="C102" s="17" t="s">
        <v>964</v>
      </c>
      <c r="D102" s="18" t="s">
        <v>733</v>
      </c>
      <c r="E102" s="6"/>
      <c r="F102" s="6" t="s">
        <v>817</v>
      </c>
      <c r="G102" s="6" t="s">
        <v>48</v>
      </c>
      <c r="H102" s="7">
        <v>9161</v>
      </c>
      <c r="I102" s="7">
        <v>11690</v>
      </c>
      <c r="J102" s="7">
        <v>0</v>
      </c>
      <c r="K102" s="7">
        <v>4223.82</v>
      </c>
      <c r="L102" s="8">
        <v>2.0000000000000001E-4</v>
      </c>
      <c r="M102" s="8">
        <v>1.18E-2</v>
      </c>
      <c r="N102" s="8">
        <v>2.3E-3</v>
      </c>
    </row>
    <row r="103" spans="2:14">
      <c r="B103" s="6" t="s">
        <v>965</v>
      </c>
      <c r="C103" s="17" t="s">
        <v>966</v>
      </c>
      <c r="D103" s="18" t="s">
        <v>967</v>
      </c>
      <c r="E103" s="6"/>
      <c r="F103" s="6" t="s">
        <v>817</v>
      </c>
      <c r="G103" s="6" t="s">
        <v>44</v>
      </c>
      <c r="H103" s="7">
        <v>4335</v>
      </c>
      <c r="I103" s="7">
        <v>2845000</v>
      </c>
      <c r="J103" s="7">
        <v>0</v>
      </c>
      <c r="K103" s="7">
        <v>3846.81</v>
      </c>
      <c r="L103" s="8">
        <v>2.0000000000000001E-4</v>
      </c>
      <c r="M103" s="8">
        <v>1.0800000000000001E-2</v>
      </c>
      <c r="N103" s="8">
        <v>2.0999999999999999E-3</v>
      </c>
    </row>
    <row r="104" spans="2:14">
      <c r="B104" s="6" t="s">
        <v>968</v>
      </c>
      <c r="C104" s="17" t="s">
        <v>969</v>
      </c>
      <c r="D104" s="18" t="s">
        <v>711</v>
      </c>
      <c r="E104" s="6"/>
      <c r="F104" s="6" t="s">
        <v>817</v>
      </c>
      <c r="G104" s="6" t="s">
        <v>46</v>
      </c>
      <c r="H104" s="7">
        <v>4821</v>
      </c>
      <c r="I104" s="7">
        <v>13440</v>
      </c>
      <c r="J104" s="7">
        <v>0</v>
      </c>
      <c r="K104" s="7">
        <v>2364.86</v>
      </c>
      <c r="L104" s="8">
        <v>5.0000000000000001E-4</v>
      </c>
      <c r="M104" s="8">
        <v>6.6E-3</v>
      </c>
      <c r="N104" s="8">
        <v>1.2999999999999999E-3</v>
      </c>
    </row>
    <row r="105" spans="2:14">
      <c r="B105" s="6" t="s">
        <v>970</v>
      </c>
      <c r="C105" s="17" t="s">
        <v>971</v>
      </c>
      <c r="D105" s="18" t="s">
        <v>443</v>
      </c>
      <c r="E105" s="6"/>
      <c r="F105" s="6" t="s">
        <v>817</v>
      </c>
      <c r="G105" s="6" t="s">
        <v>43</v>
      </c>
      <c r="H105" s="7">
        <v>7119</v>
      </c>
      <c r="I105" s="7">
        <v>11621</v>
      </c>
      <c r="J105" s="7">
        <v>0</v>
      </c>
      <c r="K105" s="7">
        <v>2659.77</v>
      </c>
      <c r="L105" s="8">
        <v>1E-4</v>
      </c>
      <c r="M105" s="8">
        <v>7.4999999999999997E-3</v>
      </c>
      <c r="N105" s="8">
        <v>1.5E-3</v>
      </c>
    </row>
    <row r="106" spans="2:14">
      <c r="B106" s="6" t="s">
        <v>972</v>
      </c>
      <c r="C106" s="17" t="s">
        <v>973</v>
      </c>
      <c r="D106" s="18" t="s">
        <v>733</v>
      </c>
      <c r="E106" s="6"/>
      <c r="F106" s="6" t="s">
        <v>817</v>
      </c>
      <c r="G106" s="6" t="s">
        <v>48</v>
      </c>
      <c r="H106" s="7">
        <v>9300</v>
      </c>
      <c r="I106" s="7">
        <v>1607.2</v>
      </c>
      <c r="J106" s="7">
        <v>0</v>
      </c>
      <c r="K106" s="7">
        <v>589.52</v>
      </c>
      <c r="L106" s="8">
        <v>2.9999999999999997E-4</v>
      </c>
      <c r="M106" s="8">
        <v>1.6999999999999999E-3</v>
      </c>
      <c r="N106" s="8">
        <v>2.9999999999999997E-4</v>
      </c>
    </row>
    <row r="107" spans="2:14">
      <c r="B107" s="6" t="s">
        <v>974</v>
      </c>
      <c r="C107" s="17" t="s">
        <v>975</v>
      </c>
      <c r="D107" s="18" t="s">
        <v>672</v>
      </c>
      <c r="E107" s="6"/>
      <c r="F107" s="6" t="s">
        <v>817</v>
      </c>
      <c r="G107" s="6" t="s">
        <v>43</v>
      </c>
      <c r="H107" s="7">
        <v>100000</v>
      </c>
      <c r="I107" s="7">
        <v>688.8</v>
      </c>
      <c r="J107" s="7">
        <v>0</v>
      </c>
      <c r="K107" s="7">
        <v>2214.4899999999998</v>
      </c>
      <c r="L107" s="8">
        <v>2.7000000000000001E-3</v>
      </c>
      <c r="M107" s="8">
        <v>6.1999999999999998E-3</v>
      </c>
      <c r="N107" s="8">
        <v>1.1999999999999999E-3</v>
      </c>
    </row>
    <row r="108" spans="2:14">
      <c r="B108" s="6" t="s">
        <v>976</v>
      </c>
      <c r="C108" s="17" t="s">
        <v>977</v>
      </c>
      <c r="D108" s="18" t="s">
        <v>443</v>
      </c>
      <c r="E108" s="6"/>
      <c r="F108" s="6" t="s">
        <v>817</v>
      </c>
      <c r="G108" s="6" t="s">
        <v>43</v>
      </c>
      <c r="H108" s="7">
        <v>3016</v>
      </c>
      <c r="I108" s="7">
        <v>10265</v>
      </c>
      <c r="J108" s="7">
        <v>0</v>
      </c>
      <c r="K108" s="7">
        <v>995.34</v>
      </c>
      <c r="L108" s="8">
        <v>0</v>
      </c>
      <c r="M108" s="8">
        <v>2.8E-3</v>
      </c>
      <c r="N108" s="8">
        <v>5.0000000000000001E-4</v>
      </c>
    </row>
    <row r="109" spans="2:14">
      <c r="B109" s="6" t="s">
        <v>978</v>
      </c>
      <c r="C109" s="17" t="s">
        <v>979</v>
      </c>
      <c r="D109" s="18" t="s">
        <v>443</v>
      </c>
      <c r="E109" s="6"/>
      <c r="F109" s="6" t="s">
        <v>817</v>
      </c>
      <c r="G109" s="6" t="s">
        <v>43</v>
      </c>
      <c r="H109" s="7">
        <v>5100</v>
      </c>
      <c r="I109" s="7">
        <v>7050</v>
      </c>
      <c r="J109" s="7">
        <v>0</v>
      </c>
      <c r="K109" s="7">
        <v>1155.95</v>
      </c>
      <c r="L109" s="8">
        <v>1.1000000000000001E-3</v>
      </c>
      <c r="M109" s="8">
        <v>3.2000000000000002E-3</v>
      </c>
      <c r="N109" s="8">
        <v>5.9999999999999995E-4</v>
      </c>
    </row>
    <row r="110" spans="2:14">
      <c r="B110" s="6" t="s">
        <v>980</v>
      </c>
      <c r="C110" s="17" t="s">
        <v>981</v>
      </c>
      <c r="D110" s="18" t="s">
        <v>443</v>
      </c>
      <c r="E110" s="6"/>
      <c r="F110" s="6" t="s">
        <v>817</v>
      </c>
      <c r="G110" s="6" t="s">
        <v>43</v>
      </c>
      <c r="H110" s="7">
        <v>170</v>
      </c>
      <c r="I110" s="7">
        <v>9710</v>
      </c>
      <c r="J110" s="7">
        <v>0</v>
      </c>
      <c r="K110" s="7">
        <v>53.07</v>
      </c>
      <c r="L110" s="8">
        <v>0</v>
      </c>
      <c r="M110" s="8">
        <v>1E-4</v>
      </c>
      <c r="N110" s="8">
        <v>0</v>
      </c>
    </row>
    <row r="111" spans="2:14">
      <c r="B111" s="6" t="s">
        <v>982</v>
      </c>
      <c r="C111" s="17" t="s">
        <v>983</v>
      </c>
      <c r="D111" s="18" t="s">
        <v>443</v>
      </c>
      <c r="E111" s="6"/>
      <c r="F111" s="6" t="s">
        <v>817</v>
      </c>
      <c r="G111" s="6" t="s">
        <v>43</v>
      </c>
      <c r="H111" s="7">
        <v>212</v>
      </c>
      <c r="I111" s="7">
        <v>6677</v>
      </c>
      <c r="J111" s="7">
        <v>0</v>
      </c>
      <c r="K111" s="7">
        <v>45.51</v>
      </c>
      <c r="L111" s="8">
        <v>0</v>
      </c>
      <c r="M111" s="8">
        <v>1E-4</v>
      </c>
      <c r="N111" s="8">
        <v>0</v>
      </c>
    </row>
    <row r="112" spans="2:14">
      <c r="B112" s="6" t="s">
        <v>984</v>
      </c>
      <c r="C112" s="17" t="s">
        <v>985</v>
      </c>
      <c r="D112" s="18" t="s">
        <v>443</v>
      </c>
      <c r="E112" s="6"/>
      <c r="F112" s="6" t="s">
        <v>817</v>
      </c>
      <c r="G112" s="6" t="s">
        <v>43</v>
      </c>
      <c r="H112" s="7">
        <v>67012</v>
      </c>
      <c r="I112" s="7">
        <v>4589</v>
      </c>
      <c r="J112" s="7">
        <v>0</v>
      </c>
      <c r="K112" s="7">
        <v>9886.7099999999991</v>
      </c>
      <c r="L112" s="8">
        <v>5.7000000000000002E-3</v>
      </c>
      <c r="M112" s="8">
        <v>2.7699999999999999E-2</v>
      </c>
      <c r="N112" s="8">
        <v>5.4999999999999997E-3</v>
      </c>
    </row>
    <row r="113" spans="2:14">
      <c r="B113" s="6" t="s">
        <v>986</v>
      </c>
      <c r="C113" s="17" t="s">
        <v>987</v>
      </c>
      <c r="D113" s="18" t="s">
        <v>620</v>
      </c>
      <c r="E113" s="6"/>
      <c r="F113" s="6" t="s">
        <v>817</v>
      </c>
      <c r="G113" s="6" t="s">
        <v>43</v>
      </c>
      <c r="H113" s="7">
        <v>10824</v>
      </c>
      <c r="I113" s="7">
        <v>7679</v>
      </c>
      <c r="J113" s="7">
        <v>0</v>
      </c>
      <c r="K113" s="7">
        <v>2672.23</v>
      </c>
      <c r="L113" s="8">
        <v>5.9999999999999995E-4</v>
      </c>
      <c r="M113" s="8">
        <v>7.4999999999999997E-3</v>
      </c>
      <c r="N113" s="8">
        <v>1.5E-3</v>
      </c>
    </row>
    <row r="114" spans="2:14">
      <c r="B114" s="6" t="s">
        <v>988</v>
      </c>
      <c r="C114" s="17" t="s">
        <v>989</v>
      </c>
      <c r="D114" s="18" t="s">
        <v>443</v>
      </c>
      <c r="E114" s="6"/>
      <c r="F114" s="6" t="s">
        <v>817</v>
      </c>
      <c r="G114" s="6" t="s">
        <v>43</v>
      </c>
      <c r="H114" s="7">
        <v>18229</v>
      </c>
      <c r="I114" s="7">
        <v>3260</v>
      </c>
      <c r="J114" s="7">
        <v>0</v>
      </c>
      <c r="K114" s="7">
        <v>1910.56</v>
      </c>
      <c r="L114" s="8">
        <v>8.6999999999999994E-3</v>
      </c>
      <c r="M114" s="8">
        <v>5.4000000000000003E-3</v>
      </c>
      <c r="N114" s="8">
        <v>1.1000000000000001E-3</v>
      </c>
    </row>
    <row r="115" spans="2:14">
      <c r="B115" s="6" t="s">
        <v>990</v>
      </c>
      <c r="C115" s="17" t="s">
        <v>991</v>
      </c>
      <c r="D115" s="18" t="s">
        <v>96</v>
      </c>
      <c r="E115" s="6"/>
      <c r="F115" s="6" t="s">
        <v>817</v>
      </c>
      <c r="G115" s="6" t="s">
        <v>48</v>
      </c>
      <c r="H115" s="7">
        <v>2596</v>
      </c>
      <c r="I115" s="7">
        <v>4155.3</v>
      </c>
      <c r="J115" s="7">
        <v>0</v>
      </c>
      <c r="K115" s="7">
        <v>425.46</v>
      </c>
      <c r="L115" s="8">
        <v>2.0000000000000001E-4</v>
      </c>
      <c r="M115" s="8">
        <v>1.1999999999999999E-3</v>
      </c>
      <c r="N115" s="8">
        <v>2.0000000000000001E-4</v>
      </c>
    </row>
    <row r="116" spans="2:14">
      <c r="B116" s="6" t="s">
        <v>992</v>
      </c>
      <c r="C116" s="17" t="s">
        <v>993</v>
      </c>
      <c r="D116" s="18" t="s">
        <v>96</v>
      </c>
      <c r="E116" s="6"/>
      <c r="F116" s="6" t="s">
        <v>817</v>
      </c>
      <c r="G116" s="6" t="s">
        <v>48</v>
      </c>
      <c r="H116" s="7">
        <v>4304</v>
      </c>
      <c r="I116" s="7">
        <v>7011</v>
      </c>
      <c r="J116" s="7">
        <v>0</v>
      </c>
      <c r="K116" s="7">
        <v>1190.1500000000001</v>
      </c>
      <c r="L116" s="8">
        <v>4.0000000000000002E-4</v>
      </c>
      <c r="M116" s="8">
        <v>3.3E-3</v>
      </c>
      <c r="N116" s="8">
        <v>6.9999999999999999E-4</v>
      </c>
    </row>
    <row r="117" spans="2:14">
      <c r="B117" s="6" t="s">
        <v>994</v>
      </c>
      <c r="C117" s="17" t="s">
        <v>995</v>
      </c>
      <c r="D117" s="18" t="s">
        <v>672</v>
      </c>
      <c r="E117" s="6"/>
      <c r="F117" s="6" t="s">
        <v>817</v>
      </c>
      <c r="G117" s="6" t="s">
        <v>43</v>
      </c>
      <c r="H117" s="7">
        <v>1808</v>
      </c>
      <c r="I117" s="7">
        <v>25186</v>
      </c>
      <c r="J117" s="7">
        <v>0</v>
      </c>
      <c r="K117" s="7">
        <v>1463.99</v>
      </c>
      <c r="L117" s="8">
        <v>2.0000000000000001E-4</v>
      </c>
      <c r="M117" s="8">
        <v>4.1000000000000003E-3</v>
      </c>
      <c r="N117" s="8">
        <v>8.0000000000000004E-4</v>
      </c>
    </row>
    <row r="118" spans="2:14">
      <c r="B118" s="6" t="s">
        <v>996</v>
      </c>
      <c r="C118" s="17" t="s">
        <v>997</v>
      </c>
      <c r="D118" s="18" t="s">
        <v>96</v>
      </c>
      <c r="E118" s="6"/>
      <c r="F118" s="6" t="s">
        <v>817</v>
      </c>
      <c r="G118" s="6" t="s">
        <v>48</v>
      </c>
      <c r="H118" s="7">
        <v>2217</v>
      </c>
      <c r="I118" s="7">
        <v>10719.3</v>
      </c>
      <c r="J118" s="7">
        <v>0</v>
      </c>
      <c r="K118" s="7">
        <v>937.3</v>
      </c>
      <c r="L118" s="8">
        <v>4.0000000000000002E-4</v>
      </c>
      <c r="M118" s="8">
        <v>2.5999999999999999E-3</v>
      </c>
      <c r="N118" s="8">
        <v>5.0000000000000001E-4</v>
      </c>
    </row>
    <row r="119" spans="2:14">
      <c r="B119" s="6" t="s">
        <v>998</v>
      </c>
      <c r="C119" s="17" t="s">
        <v>999</v>
      </c>
      <c r="D119" s="18" t="s">
        <v>96</v>
      </c>
      <c r="E119" s="6"/>
      <c r="F119" s="6" t="s">
        <v>817</v>
      </c>
      <c r="G119" s="6" t="s">
        <v>48</v>
      </c>
      <c r="H119" s="7">
        <v>21206</v>
      </c>
      <c r="I119" s="7">
        <v>5458</v>
      </c>
      <c r="J119" s="7">
        <v>0</v>
      </c>
      <c r="K119" s="7">
        <v>4564.99</v>
      </c>
      <c r="L119" s="8">
        <v>2.9999999999999997E-4</v>
      </c>
      <c r="M119" s="8">
        <v>1.2800000000000001E-2</v>
      </c>
      <c r="N119" s="8">
        <v>2.5000000000000001E-3</v>
      </c>
    </row>
    <row r="120" spans="2:14">
      <c r="B120" s="6" t="s">
        <v>1000</v>
      </c>
      <c r="C120" s="17" t="s">
        <v>1001</v>
      </c>
      <c r="D120" s="18" t="s">
        <v>443</v>
      </c>
      <c r="E120" s="6"/>
      <c r="F120" s="6" t="s">
        <v>817</v>
      </c>
      <c r="G120" s="6" t="s">
        <v>43</v>
      </c>
      <c r="H120" s="7">
        <v>14550</v>
      </c>
      <c r="I120" s="7">
        <v>31374</v>
      </c>
      <c r="J120" s="7">
        <v>0</v>
      </c>
      <c r="K120" s="7">
        <v>14676.21</v>
      </c>
      <c r="L120" s="8">
        <v>0</v>
      </c>
      <c r="M120" s="8">
        <v>4.1099999999999998E-2</v>
      </c>
      <c r="N120" s="8">
        <v>8.0999999999999996E-3</v>
      </c>
    </row>
    <row r="121" spans="2:14">
      <c r="B121" s="6" t="s">
        <v>1002</v>
      </c>
      <c r="C121" s="17" t="s">
        <v>1003</v>
      </c>
      <c r="D121" s="18" t="s">
        <v>443</v>
      </c>
      <c r="E121" s="6"/>
      <c r="F121" s="6" t="s">
        <v>817</v>
      </c>
      <c r="G121" s="6" t="s">
        <v>43</v>
      </c>
      <c r="H121" s="7">
        <v>9880</v>
      </c>
      <c r="I121" s="7">
        <v>3656</v>
      </c>
      <c r="J121" s="7">
        <v>0</v>
      </c>
      <c r="K121" s="7">
        <v>1161.3</v>
      </c>
      <c r="L121" s="8">
        <v>1E-4</v>
      </c>
      <c r="M121" s="8">
        <v>3.3E-3</v>
      </c>
      <c r="N121" s="8">
        <v>5.9999999999999995E-4</v>
      </c>
    </row>
    <row r="122" spans="2:14">
      <c r="B122" s="6" t="s">
        <v>1004</v>
      </c>
      <c r="C122" s="17" t="s">
        <v>1005</v>
      </c>
      <c r="D122" s="18" t="s">
        <v>443</v>
      </c>
      <c r="E122" s="6"/>
      <c r="F122" s="6" t="s">
        <v>817</v>
      </c>
      <c r="G122" s="6" t="s">
        <v>43</v>
      </c>
      <c r="H122" s="7">
        <v>673</v>
      </c>
      <c r="I122" s="7">
        <v>30579</v>
      </c>
      <c r="J122" s="7">
        <v>0.95</v>
      </c>
      <c r="K122" s="7">
        <v>662.59</v>
      </c>
      <c r="L122" s="8">
        <v>0</v>
      </c>
      <c r="M122" s="8">
        <v>1.9E-3</v>
      </c>
      <c r="N122" s="8">
        <v>4.0000000000000002E-4</v>
      </c>
    </row>
    <row r="123" spans="2:14">
      <c r="B123" s="6" t="s">
        <v>1006</v>
      </c>
      <c r="C123" s="17" t="s">
        <v>1007</v>
      </c>
      <c r="D123" s="18" t="s">
        <v>443</v>
      </c>
      <c r="E123" s="6"/>
      <c r="F123" s="6" t="s">
        <v>817</v>
      </c>
      <c r="G123" s="6" t="s">
        <v>43</v>
      </c>
      <c r="H123" s="7">
        <v>14442</v>
      </c>
      <c r="I123" s="7">
        <v>37388</v>
      </c>
      <c r="J123" s="7">
        <v>55.02</v>
      </c>
      <c r="K123" s="7">
        <v>17414.650000000001</v>
      </c>
      <c r="L123" s="8">
        <v>0</v>
      </c>
      <c r="M123" s="8">
        <v>4.8800000000000003E-2</v>
      </c>
      <c r="N123" s="8">
        <v>9.5999999999999992E-3</v>
      </c>
    </row>
    <row r="124" spans="2:14">
      <c r="B124" s="6" t="s">
        <v>1008</v>
      </c>
      <c r="C124" s="17" t="s">
        <v>1009</v>
      </c>
      <c r="D124" s="18" t="s">
        <v>443</v>
      </c>
      <c r="E124" s="6"/>
      <c r="F124" s="6" t="s">
        <v>817</v>
      </c>
      <c r="G124" s="6" t="s">
        <v>43</v>
      </c>
      <c r="H124" s="7">
        <v>13135</v>
      </c>
      <c r="I124" s="7">
        <v>11474</v>
      </c>
      <c r="J124" s="7">
        <v>0</v>
      </c>
      <c r="K124" s="7">
        <v>4845.3599999999997</v>
      </c>
      <c r="L124" s="8">
        <v>8.9999999999999998E-4</v>
      </c>
      <c r="M124" s="8">
        <v>1.3599999999999999E-2</v>
      </c>
      <c r="N124" s="8">
        <v>2.7000000000000001E-3</v>
      </c>
    </row>
    <row r="125" spans="2:14">
      <c r="B125" s="6" t="s">
        <v>1010</v>
      </c>
      <c r="C125" s="17" t="s">
        <v>1011</v>
      </c>
      <c r="D125" s="18" t="s">
        <v>443</v>
      </c>
      <c r="E125" s="6"/>
      <c r="F125" s="6" t="s">
        <v>817</v>
      </c>
      <c r="G125" s="6" t="s">
        <v>43</v>
      </c>
      <c r="H125" s="7">
        <v>9225</v>
      </c>
      <c r="I125" s="7">
        <v>4182</v>
      </c>
      <c r="J125" s="7">
        <v>0</v>
      </c>
      <c r="K125" s="7">
        <v>1240.31</v>
      </c>
      <c r="L125" s="8">
        <v>1E-4</v>
      </c>
      <c r="M125" s="8">
        <v>3.5000000000000001E-3</v>
      </c>
      <c r="N125" s="8">
        <v>6.9999999999999999E-4</v>
      </c>
    </row>
    <row r="126" spans="2:14">
      <c r="B126" s="6" t="s">
        <v>1012</v>
      </c>
      <c r="C126" s="17" t="s">
        <v>1013</v>
      </c>
      <c r="D126" s="18" t="s">
        <v>96</v>
      </c>
      <c r="E126" s="6"/>
      <c r="F126" s="6" t="s">
        <v>817</v>
      </c>
      <c r="G126" s="6" t="s">
        <v>43</v>
      </c>
      <c r="H126" s="7">
        <v>1885</v>
      </c>
      <c r="I126" s="7">
        <v>11384</v>
      </c>
      <c r="J126" s="7">
        <v>0</v>
      </c>
      <c r="K126" s="7">
        <v>689.9</v>
      </c>
      <c r="L126" s="8">
        <v>2.0000000000000001E-4</v>
      </c>
      <c r="M126" s="8">
        <v>1.9E-3</v>
      </c>
      <c r="N126" s="8">
        <v>4.0000000000000002E-4</v>
      </c>
    </row>
    <row r="127" spans="2:14">
      <c r="B127" s="6" t="s">
        <v>1014</v>
      </c>
      <c r="C127" s="17" t="s">
        <v>1015</v>
      </c>
      <c r="D127" s="18" t="s">
        <v>443</v>
      </c>
      <c r="E127" s="6"/>
      <c r="F127" s="6" t="s">
        <v>817</v>
      </c>
      <c r="G127" s="6" t="s">
        <v>43</v>
      </c>
      <c r="H127" s="7">
        <v>25796</v>
      </c>
      <c r="I127" s="7">
        <v>2238</v>
      </c>
      <c r="J127" s="7">
        <v>0</v>
      </c>
      <c r="K127" s="7">
        <v>1856.07</v>
      </c>
      <c r="L127" s="8">
        <v>2.9999999999999997E-4</v>
      </c>
      <c r="M127" s="8">
        <v>5.1999999999999998E-3</v>
      </c>
      <c r="N127" s="8">
        <v>1E-3</v>
      </c>
    </row>
    <row r="128" spans="2:14">
      <c r="B128" s="6" t="s">
        <v>1016</v>
      </c>
      <c r="C128" s="17" t="s">
        <v>1017</v>
      </c>
      <c r="D128" s="18" t="s">
        <v>443</v>
      </c>
      <c r="E128" s="6"/>
      <c r="F128" s="6" t="s">
        <v>817</v>
      </c>
      <c r="G128" s="6" t="s">
        <v>43</v>
      </c>
      <c r="H128" s="7">
        <v>5027</v>
      </c>
      <c r="I128" s="7">
        <v>5424</v>
      </c>
      <c r="J128" s="7">
        <v>0</v>
      </c>
      <c r="K128" s="7">
        <v>876.62</v>
      </c>
      <c r="L128" s="8">
        <v>0</v>
      </c>
      <c r="M128" s="8">
        <v>2.5000000000000001E-3</v>
      </c>
      <c r="N128" s="8">
        <v>5.0000000000000001E-4</v>
      </c>
    </row>
    <row r="129" spans="2:14">
      <c r="B129" s="6" t="s">
        <v>1018</v>
      </c>
      <c r="C129" s="17" t="s">
        <v>1019</v>
      </c>
      <c r="D129" s="18" t="s">
        <v>620</v>
      </c>
      <c r="E129" s="6"/>
      <c r="F129" s="6" t="s">
        <v>817</v>
      </c>
      <c r="G129" s="6" t="s">
        <v>43</v>
      </c>
      <c r="H129" s="7">
        <v>3573</v>
      </c>
      <c r="I129" s="7">
        <v>7001</v>
      </c>
      <c r="J129" s="7">
        <v>0</v>
      </c>
      <c r="K129" s="7">
        <v>804.22</v>
      </c>
      <c r="L129" s="8">
        <v>5.0000000000000001E-4</v>
      </c>
      <c r="M129" s="8">
        <v>2.3E-3</v>
      </c>
      <c r="N129" s="8">
        <v>4.0000000000000002E-4</v>
      </c>
    </row>
    <row r="130" spans="2:14">
      <c r="B130" s="6" t="s">
        <v>1020</v>
      </c>
      <c r="C130" s="17" t="s">
        <v>1021</v>
      </c>
      <c r="D130" s="18" t="s">
        <v>443</v>
      </c>
      <c r="E130" s="6"/>
      <c r="F130" s="6" t="s">
        <v>817</v>
      </c>
      <c r="G130" s="6" t="s">
        <v>43</v>
      </c>
      <c r="H130" s="7">
        <v>2210</v>
      </c>
      <c r="I130" s="7">
        <v>8493</v>
      </c>
      <c r="J130" s="7">
        <v>0</v>
      </c>
      <c r="K130" s="7">
        <v>603.44000000000005</v>
      </c>
      <c r="L130" s="8">
        <v>0</v>
      </c>
      <c r="M130" s="8">
        <v>1.6999999999999999E-3</v>
      </c>
      <c r="N130" s="8">
        <v>2.9999999999999997E-4</v>
      </c>
    </row>
    <row r="131" spans="2:14">
      <c r="B131" s="6" t="s">
        <v>1022</v>
      </c>
      <c r="C131" s="17" t="s">
        <v>1023</v>
      </c>
      <c r="D131" s="18" t="s">
        <v>620</v>
      </c>
      <c r="E131" s="6"/>
      <c r="F131" s="6" t="s">
        <v>817</v>
      </c>
      <c r="G131" s="6" t="s">
        <v>43</v>
      </c>
      <c r="H131" s="7">
        <v>8123</v>
      </c>
      <c r="I131" s="7">
        <v>15827</v>
      </c>
      <c r="J131" s="7">
        <v>0</v>
      </c>
      <c r="K131" s="7">
        <v>4133.29</v>
      </c>
      <c r="L131" s="8">
        <v>6.9999999999999999E-4</v>
      </c>
      <c r="M131" s="8">
        <v>1.1599999999999999E-2</v>
      </c>
      <c r="N131" s="8">
        <v>2.3E-3</v>
      </c>
    </row>
    <row r="132" spans="2:14">
      <c r="B132" s="6" t="s">
        <v>1024</v>
      </c>
      <c r="C132" s="17" t="s">
        <v>1025</v>
      </c>
      <c r="D132" s="18" t="s">
        <v>620</v>
      </c>
      <c r="E132" s="6"/>
      <c r="F132" s="6" t="s">
        <v>817</v>
      </c>
      <c r="G132" s="6" t="s">
        <v>43</v>
      </c>
      <c r="H132" s="7">
        <v>7596</v>
      </c>
      <c r="I132" s="7">
        <v>5358</v>
      </c>
      <c r="J132" s="7">
        <v>0</v>
      </c>
      <c r="K132" s="7">
        <v>1308.48</v>
      </c>
      <c r="L132" s="8">
        <v>1.1000000000000001E-3</v>
      </c>
      <c r="M132" s="8">
        <v>3.7000000000000002E-3</v>
      </c>
      <c r="N132" s="8">
        <v>6.9999999999999999E-4</v>
      </c>
    </row>
    <row r="133" spans="2:14">
      <c r="B133" s="6" t="s">
        <v>1026</v>
      </c>
      <c r="C133" s="17" t="s">
        <v>1027</v>
      </c>
      <c r="D133" s="18" t="s">
        <v>443</v>
      </c>
      <c r="E133" s="6"/>
      <c r="F133" s="6" t="s">
        <v>817</v>
      </c>
      <c r="G133" s="6" t="s">
        <v>43</v>
      </c>
      <c r="H133" s="7">
        <v>24603</v>
      </c>
      <c r="I133" s="7">
        <v>3967</v>
      </c>
      <c r="J133" s="7">
        <v>0</v>
      </c>
      <c r="K133" s="7">
        <v>3137.84</v>
      </c>
      <c r="L133" s="8">
        <v>1.1000000000000001E-3</v>
      </c>
      <c r="M133" s="8">
        <v>8.8000000000000005E-3</v>
      </c>
      <c r="N133" s="8">
        <v>1.6999999999999999E-3</v>
      </c>
    </row>
    <row r="134" spans="2:14">
      <c r="B134" s="6" t="s">
        <v>1028</v>
      </c>
      <c r="C134" s="17" t="s">
        <v>1029</v>
      </c>
      <c r="D134" s="18" t="s">
        <v>443</v>
      </c>
      <c r="E134" s="6"/>
      <c r="F134" s="6" t="s">
        <v>817</v>
      </c>
      <c r="G134" s="6" t="s">
        <v>43</v>
      </c>
      <c r="H134" s="7">
        <v>248</v>
      </c>
      <c r="I134" s="7">
        <v>6630</v>
      </c>
      <c r="J134" s="7">
        <v>0</v>
      </c>
      <c r="K134" s="7">
        <v>52.86</v>
      </c>
      <c r="L134" s="8">
        <v>0</v>
      </c>
      <c r="M134" s="8">
        <v>1E-4</v>
      </c>
      <c r="N134" s="8">
        <v>0</v>
      </c>
    </row>
    <row r="135" spans="2:14">
      <c r="B135" s="6" t="s">
        <v>1030</v>
      </c>
      <c r="C135" s="17" t="s">
        <v>1031</v>
      </c>
      <c r="D135" s="18" t="s">
        <v>443</v>
      </c>
      <c r="E135" s="6"/>
      <c r="F135" s="6" t="s">
        <v>817</v>
      </c>
      <c r="G135" s="6" t="s">
        <v>43</v>
      </c>
      <c r="H135" s="7">
        <v>10600</v>
      </c>
      <c r="I135" s="7">
        <v>2921</v>
      </c>
      <c r="J135" s="7">
        <v>0</v>
      </c>
      <c r="K135" s="7">
        <v>995.45</v>
      </c>
      <c r="L135" s="8">
        <v>1E-4</v>
      </c>
      <c r="M135" s="8">
        <v>2.8E-3</v>
      </c>
      <c r="N135" s="8">
        <v>5.0000000000000001E-4</v>
      </c>
    </row>
    <row r="136" spans="2:14">
      <c r="B136" s="6" t="s">
        <v>1032</v>
      </c>
      <c r="C136" s="17" t="s">
        <v>1033</v>
      </c>
      <c r="D136" s="18" t="s">
        <v>443</v>
      </c>
      <c r="E136" s="6"/>
      <c r="F136" s="6" t="s">
        <v>817</v>
      </c>
      <c r="G136" s="6" t="s">
        <v>43</v>
      </c>
      <c r="H136" s="7">
        <v>500</v>
      </c>
      <c r="I136" s="7">
        <v>5442</v>
      </c>
      <c r="J136" s="7">
        <v>0</v>
      </c>
      <c r="K136" s="7">
        <v>87.48</v>
      </c>
      <c r="L136" s="8">
        <v>0</v>
      </c>
      <c r="M136" s="8">
        <v>2.0000000000000001E-4</v>
      </c>
      <c r="N136" s="8">
        <v>0</v>
      </c>
    </row>
    <row r="137" spans="2:14">
      <c r="B137" s="6" t="s">
        <v>1034</v>
      </c>
      <c r="C137" s="17" t="s">
        <v>1035</v>
      </c>
      <c r="D137" s="18" t="s">
        <v>443</v>
      </c>
      <c r="E137" s="6"/>
      <c r="F137" s="6" t="s">
        <v>817</v>
      </c>
      <c r="G137" s="6" t="s">
        <v>43</v>
      </c>
      <c r="H137" s="7">
        <v>3170</v>
      </c>
      <c r="I137" s="7">
        <v>7252.73</v>
      </c>
      <c r="J137" s="7">
        <v>0</v>
      </c>
      <c r="K137" s="7">
        <v>739.17</v>
      </c>
      <c r="L137" s="8">
        <v>2.9999999999999997E-4</v>
      </c>
      <c r="M137" s="8">
        <v>2.0999999999999999E-3</v>
      </c>
      <c r="N137" s="8">
        <v>4.0000000000000002E-4</v>
      </c>
    </row>
    <row r="138" spans="2:14">
      <c r="B138" s="6" t="s">
        <v>1036</v>
      </c>
      <c r="C138" s="17" t="s">
        <v>1037</v>
      </c>
      <c r="D138" s="18" t="s">
        <v>620</v>
      </c>
      <c r="E138" s="6"/>
      <c r="F138" s="6" t="s">
        <v>817</v>
      </c>
      <c r="G138" s="6" t="s">
        <v>43</v>
      </c>
      <c r="H138" s="7">
        <v>13979</v>
      </c>
      <c r="I138" s="7">
        <v>6577</v>
      </c>
      <c r="J138" s="7">
        <v>0</v>
      </c>
      <c r="K138" s="7">
        <v>2955.87</v>
      </c>
      <c r="L138" s="8">
        <v>6.4999999999999997E-3</v>
      </c>
      <c r="M138" s="8">
        <v>8.3000000000000001E-3</v>
      </c>
      <c r="N138" s="8">
        <v>1.6000000000000001E-3</v>
      </c>
    </row>
    <row r="139" spans="2:14">
      <c r="B139" s="6" t="s">
        <v>1038</v>
      </c>
      <c r="C139" s="17" t="s">
        <v>1039</v>
      </c>
      <c r="D139" s="18" t="s">
        <v>620</v>
      </c>
      <c r="E139" s="6"/>
      <c r="F139" s="6" t="s">
        <v>817</v>
      </c>
      <c r="G139" s="6" t="s">
        <v>43</v>
      </c>
      <c r="H139" s="7">
        <v>235</v>
      </c>
      <c r="I139" s="7">
        <v>5396</v>
      </c>
      <c r="J139" s="7">
        <v>0</v>
      </c>
      <c r="K139" s="7">
        <v>40.770000000000003</v>
      </c>
      <c r="L139" s="8">
        <v>0</v>
      </c>
      <c r="M139" s="8">
        <v>1E-4</v>
      </c>
      <c r="N139" s="8">
        <v>0</v>
      </c>
    </row>
    <row r="140" spans="2:14">
      <c r="B140" s="13" t="s">
        <v>1040</v>
      </c>
      <c r="C140" s="14"/>
      <c r="D140" s="20"/>
      <c r="E140" s="13"/>
      <c r="F140" s="13"/>
      <c r="G140" s="13"/>
      <c r="H140" s="15">
        <v>30200</v>
      </c>
      <c r="K140" s="15">
        <v>5640.74</v>
      </c>
      <c r="M140" s="16">
        <v>1.5800000000000002E-2</v>
      </c>
      <c r="N140" s="16">
        <v>3.0999999999999999E-3</v>
      </c>
    </row>
    <row r="141" spans="2:14">
      <c r="B141" s="6" t="s">
        <v>1041</v>
      </c>
      <c r="C141" s="17" t="s">
        <v>1042</v>
      </c>
      <c r="D141" s="18" t="s">
        <v>443</v>
      </c>
      <c r="E141" s="6"/>
      <c r="F141" s="6" t="s">
        <v>839</v>
      </c>
      <c r="G141" s="6" t="s">
        <v>43</v>
      </c>
      <c r="H141" s="7">
        <v>1466</v>
      </c>
      <c r="I141" s="7">
        <v>11591</v>
      </c>
      <c r="J141" s="7">
        <v>0</v>
      </c>
      <c r="K141" s="7">
        <v>546.30999999999995</v>
      </c>
      <c r="L141" s="8">
        <v>0</v>
      </c>
      <c r="M141" s="8">
        <v>1.5E-3</v>
      </c>
      <c r="N141" s="8">
        <v>2.9999999999999997E-4</v>
      </c>
    </row>
    <row r="142" spans="2:14">
      <c r="B142" s="6" t="s">
        <v>1043</v>
      </c>
      <c r="C142" s="17" t="s">
        <v>1044</v>
      </c>
      <c r="D142" s="18" t="s">
        <v>672</v>
      </c>
      <c r="E142" s="6"/>
      <c r="F142" s="6" t="s">
        <v>839</v>
      </c>
      <c r="G142" s="6" t="s">
        <v>43</v>
      </c>
      <c r="H142" s="7">
        <v>770</v>
      </c>
      <c r="I142" s="7">
        <v>10305</v>
      </c>
      <c r="J142" s="7">
        <v>0</v>
      </c>
      <c r="K142" s="7">
        <v>255.11</v>
      </c>
      <c r="L142" s="8">
        <v>0</v>
      </c>
      <c r="M142" s="8">
        <v>6.9999999999999999E-4</v>
      </c>
      <c r="N142" s="8">
        <v>1E-4</v>
      </c>
    </row>
    <row r="143" spans="2:14">
      <c r="B143" s="6" t="s">
        <v>1045</v>
      </c>
      <c r="C143" s="17" t="s">
        <v>1046</v>
      </c>
      <c r="D143" s="18" t="s">
        <v>443</v>
      </c>
      <c r="E143" s="6"/>
      <c r="F143" s="6" t="s">
        <v>839</v>
      </c>
      <c r="G143" s="6" t="s">
        <v>43</v>
      </c>
      <c r="H143" s="7">
        <v>5155</v>
      </c>
      <c r="I143" s="7">
        <v>8730</v>
      </c>
      <c r="J143" s="7">
        <v>0</v>
      </c>
      <c r="K143" s="7">
        <v>1446.85</v>
      </c>
      <c r="L143" s="8">
        <v>0</v>
      </c>
      <c r="M143" s="8">
        <v>4.1000000000000003E-3</v>
      </c>
      <c r="N143" s="8">
        <v>8.0000000000000004E-4</v>
      </c>
    </row>
    <row r="144" spans="2:14">
      <c r="B144" s="6" t="s">
        <v>1047</v>
      </c>
      <c r="C144" s="17" t="s">
        <v>1048</v>
      </c>
      <c r="D144" s="18" t="s">
        <v>443</v>
      </c>
      <c r="E144" s="6"/>
      <c r="F144" s="6" t="s">
        <v>839</v>
      </c>
      <c r="G144" s="6" t="s">
        <v>43</v>
      </c>
      <c r="H144" s="7">
        <v>14079</v>
      </c>
      <c r="I144" s="7">
        <v>3718</v>
      </c>
      <c r="J144" s="7">
        <v>0</v>
      </c>
      <c r="K144" s="7">
        <v>1682.91</v>
      </c>
      <c r="L144" s="8">
        <v>1E-4</v>
      </c>
      <c r="M144" s="8">
        <v>4.7000000000000002E-3</v>
      </c>
      <c r="N144" s="8">
        <v>8.9999999999999998E-4</v>
      </c>
    </row>
    <row r="145" spans="2:14">
      <c r="B145" s="6" t="s">
        <v>1049</v>
      </c>
      <c r="C145" s="17" t="s">
        <v>1050</v>
      </c>
      <c r="D145" s="18" t="s">
        <v>672</v>
      </c>
      <c r="E145" s="6"/>
      <c r="F145" s="6" t="s">
        <v>839</v>
      </c>
      <c r="G145" s="6" t="s">
        <v>43</v>
      </c>
      <c r="H145" s="7">
        <v>8730</v>
      </c>
      <c r="I145" s="7">
        <v>6091</v>
      </c>
      <c r="J145" s="7">
        <v>0</v>
      </c>
      <c r="K145" s="7">
        <v>1709.56</v>
      </c>
      <c r="L145" s="8">
        <v>2.3999999999999998E-3</v>
      </c>
      <c r="M145" s="8">
        <v>4.7999999999999996E-3</v>
      </c>
      <c r="N145" s="8">
        <v>8.9999999999999998E-4</v>
      </c>
    </row>
    <row r="146" spans="2:14">
      <c r="B146" s="13" t="s">
        <v>844</v>
      </c>
      <c r="C146" s="14"/>
      <c r="D146" s="20"/>
      <c r="E146" s="13"/>
      <c r="F146" s="13"/>
      <c r="G146" s="13"/>
      <c r="H146" s="15">
        <v>0</v>
      </c>
      <c r="K146" s="15">
        <v>0</v>
      </c>
      <c r="M146" s="16">
        <v>0</v>
      </c>
      <c r="N146" s="16">
        <v>0</v>
      </c>
    </row>
    <row r="147" spans="2:14">
      <c r="B147" s="13" t="s">
        <v>845</v>
      </c>
      <c r="C147" s="14"/>
      <c r="D147" s="20"/>
      <c r="E147" s="13"/>
      <c r="F147" s="13"/>
      <c r="G147" s="13"/>
      <c r="H147" s="15">
        <v>0</v>
      </c>
      <c r="K147" s="15">
        <v>0</v>
      </c>
      <c r="M147" s="16">
        <v>0</v>
      </c>
      <c r="N147" s="16">
        <v>0</v>
      </c>
    </row>
    <row r="150" spans="2:14">
      <c r="B150" s="6" t="s">
        <v>103</v>
      </c>
      <c r="C150" s="17"/>
      <c r="D150" s="18"/>
      <c r="E150" s="6"/>
      <c r="F150" s="6"/>
      <c r="G150" s="6"/>
    </row>
    <row r="154" spans="2:14">
      <c r="B154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09375" defaultRowHeight="13.2"/>
  <cols>
    <col min="2" max="2" width="38.6640625" customWidth="1"/>
    <col min="3" max="3" width="18.6640625" customWidth="1"/>
    <col min="4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5.6640625" customWidth="1"/>
    <col min="10" max="10" width="13.6640625" customWidth="1"/>
    <col min="11" max="12" width="12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104</v>
      </c>
    </row>
    <row r="7" spans="2:15" ht="15.6">
      <c r="B7" s="2" t="s">
        <v>1051</v>
      </c>
    </row>
    <row r="8" spans="2:15">
      <c r="B8" s="3" t="s">
        <v>76</v>
      </c>
      <c r="C8" s="3" t="s">
        <v>77</v>
      </c>
      <c r="D8" s="3" t="s">
        <v>106</v>
      </c>
      <c r="E8" s="3" t="s">
        <v>78</v>
      </c>
      <c r="F8" s="3" t="s">
        <v>160</v>
      </c>
      <c r="G8" s="3" t="s">
        <v>79</v>
      </c>
      <c r="H8" s="3" t="s">
        <v>80</v>
      </c>
      <c r="I8" s="3" t="s">
        <v>81</v>
      </c>
      <c r="J8" s="3" t="s">
        <v>109</v>
      </c>
      <c r="K8" s="3" t="s">
        <v>42</v>
      </c>
      <c r="L8" s="3" t="s">
        <v>84</v>
      </c>
      <c r="M8" s="3" t="s">
        <v>111</v>
      </c>
      <c r="N8" s="3" t="s">
        <v>112</v>
      </c>
      <c r="O8" s="3" t="s">
        <v>113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1052</v>
      </c>
      <c r="C11" s="12"/>
      <c r="D11" s="19"/>
      <c r="E11" s="3"/>
      <c r="F11" s="3"/>
      <c r="G11" s="3"/>
      <c r="H11" s="3"/>
      <c r="I11" s="3"/>
      <c r="J11" s="9">
        <v>417250.77</v>
      </c>
      <c r="L11" s="9">
        <v>21885.18</v>
      </c>
      <c r="N11" s="10">
        <v>1</v>
      </c>
      <c r="O11" s="10">
        <v>1.21E-2</v>
      </c>
    </row>
    <row r="12" spans="2:15">
      <c r="B12" s="3" t="s">
        <v>90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1053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1054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1055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1056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102</v>
      </c>
      <c r="C17" s="12"/>
      <c r="D17" s="19"/>
      <c r="E17" s="3"/>
      <c r="F17" s="3"/>
      <c r="G17" s="3"/>
      <c r="H17" s="3"/>
      <c r="I17" s="3"/>
      <c r="J17" s="9">
        <v>417250.77</v>
      </c>
      <c r="L17" s="9">
        <v>21885.18</v>
      </c>
      <c r="N17" s="10">
        <v>1</v>
      </c>
      <c r="O17" s="10">
        <v>1.21E-2</v>
      </c>
    </row>
    <row r="18" spans="2:15">
      <c r="B18" s="13" t="s">
        <v>1053</v>
      </c>
      <c r="C18" s="14"/>
      <c r="D18" s="20"/>
      <c r="E18" s="13"/>
      <c r="F18" s="13"/>
      <c r="G18" s="13"/>
      <c r="H18" s="13"/>
      <c r="I18" s="13"/>
      <c r="J18" s="15">
        <v>102941.07</v>
      </c>
      <c r="L18" s="15">
        <v>10926.34</v>
      </c>
      <c r="N18" s="16">
        <v>0.49930000000000002</v>
      </c>
      <c r="O18" s="16">
        <v>6.0000000000000001E-3</v>
      </c>
    </row>
    <row r="19" spans="2:15">
      <c r="B19" s="6" t="s">
        <v>1057</v>
      </c>
      <c r="C19" s="17" t="s">
        <v>1058</v>
      </c>
      <c r="D19" s="18" t="s">
        <v>96</v>
      </c>
      <c r="E19" s="6"/>
      <c r="F19" s="6" t="s">
        <v>839</v>
      </c>
      <c r="G19" s="6" t="s">
        <v>1059</v>
      </c>
      <c r="H19" s="6" t="s">
        <v>156</v>
      </c>
      <c r="I19" s="6" t="s">
        <v>43</v>
      </c>
      <c r="J19" s="7">
        <v>1974.02</v>
      </c>
      <c r="K19" s="7">
        <v>19368</v>
      </c>
      <c r="L19" s="7">
        <v>1229.19</v>
      </c>
      <c r="M19" s="8">
        <v>1E-4</v>
      </c>
      <c r="N19" s="8">
        <v>5.62E-2</v>
      </c>
      <c r="O19" s="8">
        <v>6.9999999999999999E-4</v>
      </c>
    </row>
    <row r="20" spans="2:15">
      <c r="B20" s="6" t="s">
        <v>1060</v>
      </c>
      <c r="C20" s="17" t="s">
        <v>1061</v>
      </c>
      <c r="D20" s="18" t="s">
        <v>96</v>
      </c>
      <c r="E20" s="6"/>
      <c r="F20" s="6" t="s">
        <v>839</v>
      </c>
      <c r="G20" s="6" t="s">
        <v>1062</v>
      </c>
      <c r="H20" s="6" t="s">
        <v>156</v>
      </c>
      <c r="I20" s="6" t="s">
        <v>43</v>
      </c>
      <c r="J20" s="7">
        <v>180.01</v>
      </c>
      <c r="K20" s="7">
        <v>252086</v>
      </c>
      <c r="L20" s="7">
        <v>1458.9</v>
      </c>
      <c r="M20" s="8">
        <v>0</v>
      </c>
      <c r="N20" s="8">
        <v>6.6699999999999995E-2</v>
      </c>
      <c r="O20" s="8">
        <v>8.0000000000000004E-4</v>
      </c>
    </row>
    <row r="21" spans="2:15">
      <c r="B21" s="6" t="s">
        <v>1063</v>
      </c>
      <c r="C21" s="17" t="s">
        <v>1064</v>
      </c>
      <c r="D21" s="18" t="s">
        <v>96</v>
      </c>
      <c r="E21" s="6"/>
      <c r="F21" s="6" t="s">
        <v>839</v>
      </c>
      <c r="G21" s="6" t="s">
        <v>1065</v>
      </c>
      <c r="H21" s="6" t="s">
        <v>156</v>
      </c>
      <c r="I21" s="6" t="s">
        <v>43</v>
      </c>
      <c r="J21" s="7">
        <v>22700</v>
      </c>
      <c r="K21" s="7">
        <v>1704</v>
      </c>
      <c r="L21" s="7">
        <v>1243.5899999999999</v>
      </c>
      <c r="M21" s="8">
        <v>2.0000000000000001E-4</v>
      </c>
      <c r="N21" s="8">
        <v>5.6800000000000003E-2</v>
      </c>
      <c r="O21" s="8">
        <v>6.9999999999999999E-4</v>
      </c>
    </row>
    <row r="22" spans="2:15">
      <c r="B22" s="6" t="s">
        <v>1066</v>
      </c>
      <c r="C22" s="17" t="s">
        <v>1067</v>
      </c>
      <c r="D22" s="18" t="s">
        <v>96</v>
      </c>
      <c r="E22" s="6"/>
      <c r="F22" s="6" t="s">
        <v>839</v>
      </c>
      <c r="G22" s="6" t="s">
        <v>1068</v>
      </c>
      <c r="H22" s="6" t="s">
        <v>156</v>
      </c>
      <c r="I22" s="6" t="s">
        <v>43</v>
      </c>
      <c r="J22" s="7">
        <v>76303.509999999995</v>
      </c>
      <c r="K22" s="7">
        <v>2468</v>
      </c>
      <c r="L22" s="7">
        <v>6054.39</v>
      </c>
      <c r="M22" s="8">
        <v>0</v>
      </c>
      <c r="N22" s="8">
        <v>0.27660000000000001</v>
      </c>
      <c r="O22" s="8">
        <v>3.3E-3</v>
      </c>
    </row>
    <row r="23" spans="2:15">
      <c r="B23" s="6" t="s">
        <v>1069</v>
      </c>
      <c r="C23" s="17" t="s">
        <v>1070</v>
      </c>
      <c r="D23" s="18" t="s">
        <v>1071</v>
      </c>
      <c r="E23" s="6"/>
      <c r="F23" s="6" t="s">
        <v>839</v>
      </c>
      <c r="G23" s="6" t="s">
        <v>1072</v>
      </c>
      <c r="H23" s="6" t="s">
        <v>156</v>
      </c>
      <c r="I23" s="6" t="s">
        <v>43</v>
      </c>
      <c r="J23" s="7">
        <v>1783.53</v>
      </c>
      <c r="K23" s="7">
        <v>16398</v>
      </c>
      <c r="L23" s="7">
        <v>940.27</v>
      </c>
      <c r="M23" s="8">
        <v>1.4E-3</v>
      </c>
      <c r="N23" s="8">
        <v>4.2999999999999997E-2</v>
      </c>
      <c r="O23" s="8">
        <v>5.0000000000000001E-4</v>
      </c>
    </row>
    <row r="24" spans="2:15">
      <c r="B24" s="13" t="s">
        <v>1073</v>
      </c>
      <c r="C24" s="14"/>
      <c r="D24" s="20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1055</v>
      </c>
      <c r="C25" s="14"/>
      <c r="D25" s="20"/>
      <c r="E25" s="13"/>
      <c r="F25" s="13"/>
      <c r="G25" s="13"/>
      <c r="H25" s="13"/>
      <c r="I25" s="13"/>
      <c r="J25" s="15">
        <v>314309.7</v>
      </c>
      <c r="L25" s="15">
        <v>10958.85</v>
      </c>
      <c r="N25" s="16">
        <v>0.50070000000000003</v>
      </c>
      <c r="O25" s="16">
        <v>6.0000000000000001E-3</v>
      </c>
    </row>
    <row r="26" spans="2:15">
      <c r="B26" s="6" t="s">
        <v>1074</v>
      </c>
      <c r="C26" s="17" t="s">
        <v>1075</v>
      </c>
      <c r="D26" s="18" t="s">
        <v>443</v>
      </c>
      <c r="E26" s="6"/>
      <c r="F26" s="6" t="s">
        <v>817</v>
      </c>
      <c r="G26" s="6" t="s">
        <v>1059</v>
      </c>
      <c r="H26" s="6" t="s">
        <v>156</v>
      </c>
      <c r="I26" s="6" t="s">
        <v>48</v>
      </c>
      <c r="J26" s="7">
        <v>2709.29</v>
      </c>
      <c r="K26" s="7">
        <v>19268</v>
      </c>
      <c r="L26" s="7">
        <v>2058.92</v>
      </c>
      <c r="M26" s="8">
        <v>6.7000000000000002E-3</v>
      </c>
      <c r="N26" s="8">
        <v>9.4100000000000003E-2</v>
      </c>
      <c r="O26" s="8">
        <v>1.1000000000000001E-3</v>
      </c>
    </row>
    <row r="27" spans="2:15">
      <c r="B27" s="6" t="s">
        <v>1076</v>
      </c>
      <c r="C27" s="17" t="s">
        <v>1077</v>
      </c>
      <c r="D27" s="18" t="s">
        <v>432</v>
      </c>
      <c r="E27" s="6"/>
      <c r="F27" s="6" t="s">
        <v>817</v>
      </c>
      <c r="G27" s="6" t="s">
        <v>287</v>
      </c>
      <c r="H27" s="6"/>
      <c r="I27" s="6" t="s">
        <v>43</v>
      </c>
      <c r="J27" s="7">
        <v>243615.7</v>
      </c>
      <c r="K27" s="7">
        <v>147.99</v>
      </c>
      <c r="L27" s="7">
        <v>1159.0899999999999</v>
      </c>
      <c r="M27" s="8">
        <v>2.7000000000000001E-3</v>
      </c>
      <c r="N27" s="8">
        <v>5.2999999999999999E-2</v>
      </c>
      <c r="O27" s="8">
        <v>5.9999999999999995E-4</v>
      </c>
    </row>
    <row r="28" spans="2:15">
      <c r="B28" s="6" t="s">
        <v>1078</v>
      </c>
      <c r="C28" s="17" t="s">
        <v>1079</v>
      </c>
      <c r="D28" s="18" t="s">
        <v>96</v>
      </c>
      <c r="E28" s="6"/>
      <c r="F28" s="6" t="s">
        <v>817</v>
      </c>
      <c r="G28" s="6" t="s">
        <v>287</v>
      </c>
      <c r="H28" s="6"/>
      <c r="I28" s="6" t="s">
        <v>48</v>
      </c>
      <c r="J28" s="7">
        <v>44013</v>
      </c>
      <c r="K28" s="7">
        <v>2494</v>
      </c>
      <c r="L28" s="7">
        <v>4329.38</v>
      </c>
      <c r="M28" s="8">
        <v>2.0000000000000001E-4</v>
      </c>
      <c r="N28" s="8">
        <v>0.1978</v>
      </c>
      <c r="O28" s="8">
        <v>2.3999999999999998E-3</v>
      </c>
    </row>
    <row r="29" spans="2:15">
      <c r="B29" s="6" t="s">
        <v>1080</v>
      </c>
      <c r="C29" s="17" t="s">
        <v>1081</v>
      </c>
      <c r="D29" s="18" t="s">
        <v>96</v>
      </c>
      <c r="E29" s="6"/>
      <c r="F29" s="6" t="s">
        <v>817</v>
      </c>
      <c r="G29" s="6" t="s">
        <v>287</v>
      </c>
      <c r="H29" s="6"/>
      <c r="I29" s="6" t="s">
        <v>43</v>
      </c>
      <c r="J29" s="7">
        <v>20211.830000000002</v>
      </c>
      <c r="K29" s="7">
        <v>1854.1</v>
      </c>
      <c r="L29" s="7">
        <v>1204.81</v>
      </c>
      <c r="M29" s="8">
        <v>4.0000000000000002E-4</v>
      </c>
      <c r="N29" s="8">
        <v>5.5100000000000003E-2</v>
      </c>
      <c r="O29" s="8">
        <v>6.9999999999999999E-4</v>
      </c>
    </row>
    <row r="30" spans="2:15">
      <c r="B30" s="6" t="s">
        <v>1082</v>
      </c>
      <c r="C30" s="17" t="s">
        <v>1083</v>
      </c>
      <c r="D30" s="18" t="s">
        <v>96</v>
      </c>
      <c r="E30" s="6"/>
      <c r="F30" s="6" t="s">
        <v>817</v>
      </c>
      <c r="G30" s="6" t="s">
        <v>287</v>
      </c>
      <c r="H30" s="6"/>
      <c r="I30" s="6" t="s">
        <v>43</v>
      </c>
      <c r="J30" s="7">
        <v>1807.1</v>
      </c>
      <c r="K30" s="7">
        <v>13980.4</v>
      </c>
      <c r="L30" s="7">
        <v>812.24</v>
      </c>
      <c r="M30" s="8">
        <v>1E-4</v>
      </c>
      <c r="N30" s="8">
        <v>3.7100000000000001E-2</v>
      </c>
      <c r="O30" s="8">
        <v>4.0000000000000002E-4</v>
      </c>
    </row>
    <row r="31" spans="2:15">
      <c r="B31" s="6" t="s">
        <v>1084</v>
      </c>
      <c r="C31" s="17" t="s">
        <v>1085</v>
      </c>
      <c r="D31" s="18" t="s">
        <v>1071</v>
      </c>
      <c r="E31" s="6"/>
      <c r="F31" s="6" t="s">
        <v>817</v>
      </c>
      <c r="G31" s="6" t="s">
        <v>287</v>
      </c>
      <c r="H31" s="6"/>
      <c r="I31" s="6" t="s">
        <v>43</v>
      </c>
      <c r="J31" s="7">
        <v>1952.78</v>
      </c>
      <c r="K31" s="7">
        <v>22210.32</v>
      </c>
      <c r="L31" s="7">
        <v>1394.41</v>
      </c>
      <c r="M31" s="8">
        <v>0</v>
      </c>
      <c r="N31" s="8">
        <v>6.3700000000000007E-2</v>
      </c>
      <c r="O31" s="8">
        <v>8.0000000000000004E-4</v>
      </c>
    </row>
    <row r="32" spans="2:15">
      <c r="B32" s="13" t="s">
        <v>844</v>
      </c>
      <c r="C32" s="14"/>
      <c r="D32" s="20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103</v>
      </c>
      <c r="C35" s="17"/>
      <c r="D35" s="18"/>
      <c r="E35" s="6"/>
      <c r="F35" s="6"/>
      <c r="G35" s="6"/>
      <c r="H35" s="6"/>
      <c r="I35" s="6"/>
    </row>
    <row r="39" spans="2:9">
      <c r="B39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09375" defaultRowHeight="13.2"/>
  <cols>
    <col min="2" max="2" width="23.6640625" customWidth="1"/>
    <col min="3" max="4" width="12.6640625" customWidth="1"/>
    <col min="5" max="5" width="23.6640625" customWidth="1"/>
    <col min="6" max="6" width="11.6640625" customWidth="1"/>
    <col min="7" max="7" width="12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104</v>
      </c>
    </row>
    <row r="7" spans="2:12" ht="15.6">
      <c r="B7" s="2" t="s">
        <v>1086</v>
      </c>
    </row>
    <row r="8" spans="2:12">
      <c r="B8" s="3" t="s">
        <v>76</v>
      </c>
      <c r="C8" s="3" t="s">
        <v>77</v>
      </c>
      <c r="D8" s="3" t="s">
        <v>106</v>
      </c>
      <c r="E8" s="3" t="s">
        <v>160</v>
      </c>
      <c r="F8" s="3" t="s">
        <v>81</v>
      </c>
      <c r="G8" s="3" t="s">
        <v>109</v>
      </c>
      <c r="H8" s="3" t="s">
        <v>42</v>
      </c>
      <c r="I8" s="3" t="s">
        <v>84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1087</v>
      </c>
      <c r="C11" s="12"/>
      <c r="D11" s="19"/>
      <c r="E11" s="3"/>
      <c r="F11" s="3"/>
      <c r="G11" s="9">
        <v>82647.05</v>
      </c>
      <c r="I11" s="9">
        <v>75.040000000000006</v>
      </c>
      <c r="K11" s="10">
        <v>1</v>
      </c>
      <c r="L11" s="10">
        <v>0</v>
      </c>
    </row>
    <row r="12" spans="2:12">
      <c r="B12" s="3" t="s">
        <v>1088</v>
      </c>
      <c r="C12" s="12"/>
      <c r="D12" s="19"/>
      <c r="E12" s="3"/>
      <c r="F12" s="3"/>
      <c r="G12" s="9">
        <v>82647.05</v>
      </c>
      <c r="I12" s="9">
        <v>75.040000000000006</v>
      </c>
      <c r="K12" s="10">
        <v>1</v>
      </c>
      <c r="L12" s="10">
        <v>0</v>
      </c>
    </row>
    <row r="13" spans="2:12">
      <c r="B13" s="13" t="s">
        <v>1089</v>
      </c>
      <c r="C13" s="14"/>
      <c r="D13" s="20"/>
      <c r="E13" s="13"/>
      <c r="F13" s="13"/>
      <c r="G13" s="15">
        <v>82647.05</v>
      </c>
      <c r="I13" s="15">
        <v>75.040000000000006</v>
      </c>
      <c r="K13" s="16">
        <v>1</v>
      </c>
      <c r="L13" s="16">
        <v>0</v>
      </c>
    </row>
    <row r="14" spans="2:12">
      <c r="B14" s="6" t="s">
        <v>1090</v>
      </c>
      <c r="C14" s="17">
        <v>1169903</v>
      </c>
      <c r="D14" s="18" t="s">
        <v>122</v>
      </c>
      <c r="E14" s="6" t="s">
        <v>473</v>
      </c>
      <c r="F14" s="6" t="s">
        <v>92</v>
      </c>
      <c r="G14" s="7">
        <v>4100</v>
      </c>
      <c r="H14" s="7">
        <v>273</v>
      </c>
      <c r="I14" s="7">
        <v>11.19</v>
      </c>
      <c r="J14" s="8">
        <v>5.0000000000000001E-4</v>
      </c>
      <c r="K14" s="8">
        <v>0.1492</v>
      </c>
      <c r="L14" s="8">
        <v>0</v>
      </c>
    </row>
    <row r="15" spans="2:12">
      <c r="B15" s="6" t="s">
        <v>1091</v>
      </c>
      <c r="C15" s="17">
        <v>1156454</v>
      </c>
      <c r="D15" s="18" t="s">
        <v>122</v>
      </c>
      <c r="E15" s="6" t="s">
        <v>282</v>
      </c>
      <c r="F15" s="6" t="s">
        <v>92</v>
      </c>
      <c r="G15" s="7">
        <v>12500</v>
      </c>
      <c r="H15" s="7">
        <v>8.1999999999999993</v>
      </c>
      <c r="I15" s="7">
        <v>1.02</v>
      </c>
      <c r="J15" s="8">
        <v>8.6999999999999994E-3</v>
      </c>
      <c r="K15" s="8">
        <v>1.37E-2</v>
      </c>
      <c r="L15" s="8">
        <v>0</v>
      </c>
    </row>
    <row r="16" spans="2:12">
      <c r="B16" s="6" t="s">
        <v>1092</v>
      </c>
      <c r="C16" s="17">
        <v>1170224</v>
      </c>
      <c r="D16" s="18" t="s">
        <v>122</v>
      </c>
      <c r="E16" s="6" t="s">
        <v>226</v>
      </c>
      <c r="F16" s="6" t="s">
        <v>92</v>
      </c>
      <c r="G16" s="7">
        <v>35000</v>
      </c>
      <c r="H16" s="7">
        <v>166.1</v>
      </c>
      <c r="I16" s="7">
        <v>58.14</v>
      </c>
      <c r="J16" s="8">
        <v>2E-3</v>
      </c>
      <c r="K16" s="8">
        <v>0.77470000000000006</v>
      </c>
      <c r="L16" s="8">
        <v>0</v>
      </c>
    </row>
    <row r="17" spans="2:12">
      <c r="B17" s="6" t="s">
        <v>1093</v>
      </c>
      <c r="C17" s="17">
        <v>3940319</v>
      </c>
      <c r="D17" s="18" t="s">
        <v>122</v>
      </c>
      <c r="E17" s="6" t="s">
        <v>282</v>
      </c>
      <c r="F17" s="6" t="s">
        <v>92</v>
      </c>
      <c r="G17" s="7">
        <v>31047.05</v>
      </c>
      <c r="H17" s="7">
        <v>15.1</v>
      </c>
      <c r="I17" s="7">
        <v>4.6900000000000004</v>
      </c>
      <c r="J17" s="8">
        <v>2.9999999999999997E-4</v>
      </c>
      <c r="K17" s="8">
        <v>6.25E-2</v>
      </c>
      <c r="L17" s="8">
        <v>0</v>
      </c>
    </row>
    <row r="18" spans="2:12">
      <c r="B18" s="3" t="s">
        <v>164</v>
      </c>
      <c r="C18" s="12"/>
      <c r="D18" s="19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1094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2" spans="2:12">
      <c r="B22" s="6" t="s">
        <v>103</v>
      </c>
      <c r="C22" s="17"/>
      <c r="D22" s="18"/>
      <c r="E22" s="6"/>
      <c r="F22" s="6"/>
    </row>
    <row r="26" spans="2:12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104</v>
      </c>
    </row>
    <row r="7" spans="2:12" ht="15.6">
      <c r="B7" s="2" t="s">
        <v>1095</v>
      </c>
    </row>
    <row r="8" spans="2:12">
      <c r="B8" s="3" t="s">
        <v>76</v>
      </c>
      <c r="C8" s="3" t="s">
        <v>77</v>
      </c>
      <c r="D8" s="3" t="s">
        <v>106</v>
      </c>
      <c r="E8" s="3" t="s">
        <v>160</v>
      </c>
      <c r="F8" s="3" t="s">
        <v>81</v>
      </c>
      <c r="G8" s="3" t="s">
        <v>109</v>
      </c>
      <c r="H8" s="3" t="s">
        <v>42</v>
      </c>
      <c r="I8" s="3" t="s">
        <v>84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1096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90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1097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1098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1099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844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102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1097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1100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1099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1101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844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103</v>
      </c>
      <c r="C25" s="17"/>
      <c r="D25" s="18"/>
      <c r="E25" s="6"/>
      <c r="F25" s="6"/>
    </row>
    <row r="29" spans="2:12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104</v>
      </c>
    </row>
    <row r="7" spans="2:11" ht="15.6">
      <c r="B7" s="2" t="s">
        <v>1102</v>
      </c>
    </row>
    <row r="8" spans="2:11">
      <c r="B8" s="3" t="s">
        <v>76</v>
      </c>
      <c r="C8" s="3" t="s">
        <v>77</v>
      </c>
      <c r="D8" s="3" t="s">
        <v>106</v>
      </c>
      <c r="E8" s="3" t="s">
        <v>160</v>
      </c>
      <c r="F8" s="3" t="s">
        <v>81</v>
      </c>
      <c r="G8" s="3" t="s">
        <v>109</v>
      </c>
      <c r="H8" s="3" t="s">
        <v>42</v>
      </c>
      <c r="I8" s="3" t="s">
        <v>84</v>
      </c>
      <c r="J8" s="3" t="s">
        <v>112</v>
      </c>
      <c r="K8" s="3" t="s">
        <v>113</v>
      </c>
    </row>
    <row r="9" spans="2:11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88</v>
      </c>
      <c r="J9" s="4" t="s">
        <v>87</v>
      </c>
      <c r="K9" s="4" t="s">
        <v>87</v>
      </c>
    </row>
    <row r="11" spans="2:11">
      <c r="B11" s="3" t="s">
        <v>1103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1104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1105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103</v>
      </c>
      <c r="C16" s="17"/>
      <c r="D16" s="18"/>
      <c r="E16" s="6"/>
      <c r="F16" s="6"/>
    </row>
    <row r="20" spans="2:2">
      <c r="B20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>
      <selection activeCell="J14" sqref="J14:J16"/>
    </sheetView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2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5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</row>
    <row r="6" spans="2:17" ht="15.6">
      <c r="B6" s="2" t="s">
        <v>104</v>
      </c>
    </row>
    <row r="7" spans="2:17" ht="15.6">
      <c r="B7" s="2" t="s">
        <v>1106</v>
      </c>
    </row>
    <row r="8" spans="2:17">
      <c r="B8" s="3" t="s">
        <v>76</v>
      </c>
      <c r="C8" s="3" t="s">
        <v>77</v>
      </c>
      <c r="D8" s="3" t="s">
        <v>1107</v>
      </c>
      <c r="E8" s="3" t="s">
        <v>79</v>
      </c>
      <c r="F8" s="3" t="s">
        <v>80</v>
      </c>
      <c r="G8" s="3" t="s">
        <v>107</v>
      </c>
      <c r="H8" s="3" t="s">
        <v>108</v>
      </c>
      <c r="I8" s="3" t="s">
        <v>81</v>
      </c>
      <c r="J8" s="3" t="s">
        <v>82</v>
      </c>
      <c r="K8" s="3" t="s">
        <v>83</v>
      </c>
      <c r="L8" s="3" t="s">
        <v>109</v>
      </c>
      <c r="M8" s="3" t="s">
        <v>42</v>
      </c>
      <c r="N8" s="3" t="s">
        <v>84</v>
      </c>
      <c r="O8" s="3" t="s">
        <v>111</v>
      </c>
      <c r="P8" s="3" t="s">
        <v>112</v>
      </c>
      <c r="Q8" s="3" t="s">
        <v>113</v>
      </c>
    </row>
    <row r="9" spans="2:17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87</v>
      </c>
      <c r="K9" s="4" t="s">
        <v>87</v>
      </c>
      <c r="L9" s="4" t="s">
        <v>116</v>
      </c>
      <c r="M9" s="4" t="s">
        <v>117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1108</v>
      </c>
      <c r="C11" s="12"/>
      <c r="D11" s="3"/>
      <c r="E11" s="3"/>
      <c r="F11" s="3"/>
      <c r="G11" s="3"/>
      <c r="H11" s="12">
        <v>2.44</v>
      </c>
      <c r="I11" s="3"/>
      <c r="K11" s="10">
        <v>0</v>
      </c>
      <c r="L11" s="9">
        <v>9774294</v>
      </c>
      <c r="N11" s="9">
        <v>9905.5300000000007</v>
      </c>
      <c r="P11" s="10">
        <v>1</v>
      </c>
      <c r="Q11" s="10">
        <v>5.4999999999999997E-3</v>
      </c>
    </row>
    <row r="12" spans="2:17">
      <c r="B12" s="3" t="s">
        <v>90</v>
      </c>
      <c r="C12" s="12"/>
      <c r="D12" s="3"/>
      <c r="E12" s="3"/>
      <c r="F12" s="3"/>
      <c r="G12" s="3"/>
      <c r="H12" s="12">
        <v>2.44</v>
      </c>
      <c r="I12" s="3"/>
      <c r="K12" s="10">
        <v>0</v>
      </c>
      <c r="L12" s="9">
        <v>9774294</v>
      </c>
      <c r="N12" s="9">
        <v>9905.5300000000007</v>
      </c>
      <c r="P12" s="10">
        <v>1</v>
      </c>
      <c r="Q12" s="10">
        <v>5.4999999999999997E-3</v>
      </c>
    </row>
    <row r="13" spans="2:17">
      <c r="B13" s="13" t="s">
        <v>1109</v>
      </c>
      <c r="C13" s="14"/>
      <c r="D13" s="13"/>
      <c r="E13" s="13"/>
      <c r="F13" s="13"/>
      <c r="G13" s="13"/>
      <c r="H13" s="14">
        <v>2.44</v>
      </c>
      <c r="I13" s="13"/>
      <c r="K13" s="16">
        <v>0</v>
      </c>
      <c r="L13" s="15">
        <v>9774294</v>
      </c>
      <c r="N13" s="15">
        <v>9905.5300000000007</v>
      </c>
      <c r="P13" s="16">
        <v>1</v>
      </c>
      <c r="Q13" s="16">
        <v>5.4999999999999997E-3</v>
      </c>
    </row>
    <row r="14" spans="2:17">
      <c r="B14" s="6" t="s">
        <v>1110</v>
      </c>
      <c r="C14" s="17">
        <v>1162304</v>
      </c>
      <c r="D14" s="6" t="s">
        <v>96</v>
      </c>
      <c r="E14" s="6" t="s">
        <v>171</v>
      </c>
      <c r="F14" s="6" t="s">
        <v>172</v>
      </c>
      <c r="G14" s="6"/>
      <c r="H14" s="17">
        <v>5.16</v>
      </c>
      <c r="I14" s="6" t="s">
        <v>92</v>
      </c>
      <c r="J14" s="8">
        <v>8.8170000000000002E-3</v>
      </c>
      <c r="K14" s="8">
        <v>9.1000000000000004E-3</v>
      </c>
      <c r="L14" s="7">
        <v>759000</v>
      </c>
      <c r="M14" s="7">
        <v>92.99</v>
      </c>
      <c r="N14" s="7">
        <v>705.79</v>
      </c>
      <c r="O14" s="8">
        <v>2.7000000000000001E-3</v>
      </c>
      <c r="P14" s="8">
        <v>7.1300000000000002E-2</v>
      </c>
      <c r="Q14" s="8">
        <v>4.0000000000000002E-4</v>
      </c>
    </row>
    <row r="15" spans="2:17">
      <c r="B15" s="6" t="s">
        <v>1111</v>
      </c>
      <c r="C15" s="17">
        <v>1142215</v>
      </c>
      <c r="D15" s="6" t="s">
        <v>96</v>
      </c>
      <c r="E15" s="6" t="s">
        <v>171</v>
      </c>
      <c r="F15" s="6" t="s">
        <v>172</v>
      </c>
      <c r="G15" s="6"/>
      <c r="H15" s="17">
        <v>1.83</v>
      </c>
      <c r="I15" s="6" t="s">
        <v>92</v>
      </c>
      <c r="J15" s="8">
        <v>6.1799999999999997E-3</v>
      </c>
      <c r="K15" s="8">
        <v>-5.9999999999999995E-4</v>
      </c>
      <c r="L15" s="7">
        <v>7900294</v>
      </c>
      <c r="M15" s="7">
        <v>102.25</v>
      </c>
      <c r="N15" s="7">
        <v>8078.05</v>
      </c>
      <c r="O15" s="8">
        <v>1.6000000000000001E-3</v>
      </c>
      <c r="P15" s="8">
        <v>0.8155</v>
      </c>
      <c r="Q15" s="8">
        <v>4.4999999999999997E-3</v>
      </c>
    </row>
    <row r="16" spans="2:17">
      <c r="B16" s="6" t="s">
        <v>1112</v>
      </c>
      <c r="C16" s="17">
        <v>1162577</v>
      </c>
      <c r="D16" s="6" t="s">
        <v>96</v>
      </c>
      <c r="E16" s="6" t="s">
        <v>171</v>
      </c>
      <c r="F16" s="6" t="s">
        <v>172</v>
      </c>
      <c r="G16" s="6"/>
      <c r="H16" s="17">
        <v>5.13</v>
      </c>
      <c r="I16" s="6" t="s">
        <v>92</v>
      </c>
      <c r="J16" s="8">
        <v>5.0000000000000001E-4</v>
      </c>
      <c r="K16" s="8">
        <v>-1.6999999999999999E-3</v>
      </c>
      <c r="L16" s="7">
        <v>1115000</v>
      </c>
      <c r="M16" s="7">
        <v>100.6</v>
      </c>
      <c r="N16" s="7">
        <v>1121.69</v>
      </c>
      <c r="O16" s="8">
        <v>1.4E-3</v>
      </c>
      <c r="P16" s="8">
        <v>0.1132</v>
      </c>
      <c r="Q16" s="8">
        <v>5.9999999999999995E-4</v>
      </c>
    </row>
    <row r="17" spans="2:17">
      <c r="B17" s="13" t="s">
        <v>1113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1115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1116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1117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1118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102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1109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1114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1115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1116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1117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1118</v>
      </c>
      <c r="C30" s="14"/>
      <c r="D30" s="13"/>
      <c r="E30" s="13"/>
      <c r="F30" s="13"/>
      <c r="G30" s="13"/>
      <c r="I30" s="13"/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103</v>
      </c>
      <c r="C33" s="17"/>
      <c r="D33" s="6"/>
      <c r="E33" s="6"/>
      <c r="F33" s="6"/>
      <c r="G33" s="6"/>
      <c r="I33" s="6"/>
    </row>
    <row r="37" spans="2:9">
      <c r="B37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1119</v>
      </c>
    </row>
    <row r="7" spans="2:16" ht="15.6">
      <c r="B7" s="2" t="s">
        <v>105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107</v>
      </c>
      <c r="G8" s="3" t="s">
        <v>108</v>
      </c>
      <c r="H8" s="3" t="s">
        <v>81</v>
      </c>
      <c r="I8" s="3" t="s">
        <v>82</v>
      </c>
      <c r="J8" s="3" t="s">
        <v>83</v>
      </c>
      <c r="K8" s="3" t="s">
        <v>109</v>
      </c>
      <c r="L8" s="3" t="s">
        <v>42</v>
      </c>
      <c r="M8" s="3" t="s">
        <v>1120</v>
      </c>
      <c r="N8" s="3" t="s">
        <v>111</v>
      </c>
      <c r="O8" s="3" t="s">
        <v>112</v>
      </c>
      <c r="P8" s="3" t="s">
        <v>113</v>
      </c>
    </row>
    <row r="9" spans="2:16">
      <c r="B9" s="4"/>
      <c r="C9" s="4"/>
      <c r="D9" s="4"/>
      <c r="E9" s="4"/>
      <c r="F9" s="4" t="s">
        <v>114</v>
      </c>
      <c r="G9" s="4" t="s">
        <v>115</v>
      </c>
      <c r="H9" s="4"/>
      <c r="I9" s="4" t="s">
        <v>87</v>
      </c>
      <c r="J9" s="4" t="s">
        <v>87</v>
      </c>
      <c r="K9" s="4" t="s">
        <v>116</v>
      </c>
      <c r="L9" s="4" t="s">
        <v>117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118</v>
      </c>
      <c r="C11" s="12"/>
      <c r="D11" s="3"/>
      <c r="E11" s="3"/>
      <c r="F11" s="3"/>
      <c r="G11" s="12">
        <v>0</v>
      </c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1121</v>
      </c>
      <c r="C13" s="14"/>
      <c r="D13" s="13"/>
      <c r="E13" s="13"/>
      <c r="F13" s="13"/>
      <c r="G13" s="14">
        <v>0</v>
      </c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524</v>
      </c>
      <c r="C14" s="14"/>
      <c r="D14" s="13"/>
      <c r="E14" s="13"/>
      <c r="F14" s="13"/>
      <c r="G14" s="14">
        <v>0</v>
      </c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1122</v>
      </c>
      <c r="C15" s="14"/>
      <c r="D15" s="13"/>
      <c r="E15" s="13"/>
      <c r="F15" s="13"/>
      <c r="G15" s="14">
        <v>0</v>
      </c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1123</v>
      </c>
      <c r="C16" s="14"/>
      <c r="D16" s="13"/>
      <c r="E16" s="13"/>
      <c r="F16" s="13"/>
      <c r="G16" s="14">
        <v>0</v>
      </c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96</v>
      </c>
      <c r="C17" s="14"/>
      <c r="D17" s="13"/>
      <c r="E17" s="13"/>
      <c r="F17" s="13"/>
      <c r="G17" s="14">
        <v>0</v>
      </c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152</v>
      </c>
      <c r="C19" s="14"/>
      <c r="D19" s="13"/>
      <c r="E19" s="13"/>
      <c r="F19" s="13"/>
      <c r="G19" s="14">
        <v>0</v>
      </c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1124</v>
      </c>
      <c r="C20" s="14"/>
      <c r="D20" s="13"/>
      <c r="E20" s="13"/>
      <c r="F20" s="13"/>
      <c r="G20" s="14">
        <v>0</v>
      </c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103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</row>
    <row r="6" spans="2:19" ht="15.6">
      <c r="B6" s="2" t="s">
        <v>1119</v>
      </c>
    </row>
    <row r="7" spans="2:19" ht="15.6">
      <c r="B7" s="2" t="s">
        <v>158</v>
      </c>
    </row>
    <row r="8" spans="2:19">
      <c r="B8" s="3" t="s">
        <v>76</v>
      </c>
      <c r="C8" s="3" t="s">
        <v>77</v>
      </c>
      <c r="D8" s="3" t="s">
        <v>159</v>
      </c>
      <c r="E8" s="3" t="s">
        <v>78</v>
      </c>
      <c r="F8" s="3" t="s">
        <v>160</v>
      </c>
      <c r="G8" s="3" t="s">
        <v>79</v>
      </c>
      <c r="H8" s="3" t="s">
        <v>80</v>
      </c>
      <c r="I8" s="3" t="s">
        <v>107</v>
      </c>
      <c r="J8" s="3" t="s">
        <v>108</v>
      </c>
      <c r="K8" s="3" t="s">
        <v>81</v>
      </c>
      <c r="L8" s="3" t="s">
        <v>82</v>
      </c>
      <c r="M8" s="3" t="s">
        <v>83</v>
      </c>
      <c r="N8" s="3" t="s">
        <v>109</v>
      </c>
      <c r="O8" s="3" t="s">
        <v>42</v>
      </c>
      <c r="P8" s="3" t="s">
        <v>1120</v>
      </c>
      <c r="Q8" s="3" t="s">
        <v>111</v>
      </c>
      <c r="R8" s="3" t="s">
        <v>112</v>
      </c>
      <c r="S8" s="3" t="s">
        <v>113</v>
      </c>
    </row>
    <row r="9" spans="2:19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/>
      <c r="L9" s="4" t="s">
        <v>87</v>
      </c>
      <c r="M9" s="4" t="s">
        <v>87</v>
      </c>
      <c r="N9" s="4" t="s">
        <v>116</v>
      </c>
      <c r="O9" s="4" t="s">
        <v>117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161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1125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1126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844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1088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1127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1128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topLeftCell="G3" workbookViewId="0">
      <selection activeCell="T3" sqref="T1:Y1048576"/>
    </sheetView>
  </sheetViews>
  <sheetFormatPr defaultColWidth="9.109375" defaultRowHeight="13.2"/>
  <cols>
    <col min="2" max="2" width="40.6640625" customWidth="1"/>
    <col min="3" max="3" width="12.6640625" customWidth="1"/>
    <col min="4" max="4" width="11.6640625" customWidth="1"/>
    <col min="5" max="5" width="13.6640625" customWidth="1"/>
    <col min="6" max="6" width="17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5.6640625" customWidth="1"/>
    <col min="12" max="12" width="14.6640625" customWidth="1"/>
    <col min="13" max="14" width="16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</row>
    <row r="6" spans="2:19" ht="15.6">
      <c r="B6" s="2" t="s">
        <v>1119</v>
      </c>
    </row>
    <row r="7" spans="2:19" ht="15.6">
      <c r="B7" s="2" t="s">
        <v>167</v>
      </c>
    </row>
    <row r="8" spans="2:19">
      <c r="B8" s="3" t="s">
        <v>76</v>
      </c>
      <c r="C8" s="3" t="s">
        <v>77</v>
      </c>
      <c r="D8" s="3" t="s">
        <v>159</v>
      </c>
      <c r="E8" s="3" t="s">
        <v>78</v>
      </c>
      <c r="F8" s="3" t="s">
        <v>160</v>
      </c>
      <c r="G8" s="3" t="s">
        <v>79</v>
      </c>
      <c r="H8" s="3" t="s">
        <v>80</v>
      </c>
      <c r="I8" s="3" t="s">
        <v>107</v>
      </c>
      <c r="J8" s="3" t="s">
        <v>108</v>
      </c>
      <c r="K8" s="3" t="s">
        <v>81</v>
      </c>
      <c r="L8" s="3" t="s">
        <v>82</v>
      </c>
      <c r="M8" s="3" t="s">
        <v>83</v>
      </c>
      <c r="N8" s="3" t="s">
        <v>109</v>
      </c>
      <c r="O8" s="3" t="s">
        <v>42</v>
      </c>
      <c r="P8" s="3" t="s">
        <v>1120</v>
      </c>
      <c r="Q8" s="3" t="s">
        <v>111</v>
      </c>
      <c r="R8" s="3" t="s">
        <v>112</v>
      </c>
      <c r="S8" s="3" t="s">
        <v>113</v>
      </c>
    </row>
    <row r="9" spans="2:19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/>
      <c r="L9" s="4" t="s">
        <v>87</v>
      </c>
      <c r="M9" s="4" t="s">
        <v>87</v>
      </c>
      <c r="N9" s="4" t="s">
        <v>116</v>
      </c>
      <c r="O9" s="4" t="s">
        <v>117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1053</v>
      </c>
      <c r="C11" s="12"/>
      <c r="D11" s="3"/>
      <c r="E11" s="3"/>
      <c r="F11" s="3"/>
      <c r="G11" s="3"/>
      <c r="H11" s="3"/>
      <c r="I11" s="3"/>
      <c r="J11" s="21">
        <v>1.452057563344419</v>
      </c>
      <c r="K11" s="3"/>
      <c r="M11" s="10">
        <v>0.21167835940527513</v>
      </c>
      <c r="N11" s="9">
        <f>N12+N27</f>
        <v>28436080.57</v>
      </c>
      <c r="P11" s="9">
        <f>P12+P27</f>
        <v>22837.45</v>
      </c>
      <c r="R11" s="10">
        <v>1</v>
      </c>
      <c r="S11" s="10">
        <v>1.47E-2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J12" s="21">
        <v>1.452057563344419</v>
      </c>
      <c r="K12" s="3"/>
      <c r="M12" s="10">
        <v>0.21167835940527513</v>
      </c>
      <c r="N12" s="9">
        <f>N13+N18+N22+N26</f>
        <v>28436080.57</v>
      </c>
      <c r="P12" s="9">
        <f>P13+P18+P22+P26</f>
        <v>22837.45</v>
      </c>
      <c r="R12" s="10">
        <v>1</v>
      </c>
      <c r="S12" s="10">
        <v>1.47E-2</v>
      </c>
    </row>
    <row r="13" spans="2:19">
      <c r="B13" s="13" t="s">
        <v>1125</v>
      </c>
      <c r="C13" s="14"/>
      <c r="D13" s="13"/>
      <c r="E13" s="13"/>
      <c r="F13" s="13"/>
      <c r="G13" s="13"/>
      <c r="H13" s="13"/>
      <c r="I13" s="13"/>
      <c r="J13" s="22">
        <v>0.24897521377494042</v>
      </c>
      <c r="K13" s="13"/>
      <c r="M13" s="16">
        <v>0.4151202288306185</v>
      </c>
      <c r="N13" s="15">
        <f>SUM(N14:N17)</f>
        <v>20117658.640000001</v>
      </c>
      <c r="P13" s="15">
        <f>SUM(P14:P17)</f>
        <v>10198.81</v>
      </c>
      <c r="R13" s="16">
        <v>0.52700000000000002</v>
      </c>
      <c r="S13" s="16">
        <v>7.7999999999999996E-3</v>
      </c>
    </row>
    <row r="14" spans="2:19">
      <c r="B14" s="6" t="s">
        <v>1129</v>
      </c>
      <c r="C14" s="17">
        <v>200062396</v>
      </c>
      <c r="D14" s="6"/>
      <c r="E14" s="6"/>
      <c r="F14" s="6" t="s">
        <v>1130</v>
      </c>
      <c r="G14" s="6" t="s">
        <v>262</v>
      </c>
      <c r="H14" s="6" t="s">
        <v>175</v>
      </c>
      <c r="I14" s="6" t="s">
        <v>1131</v>
      </c>
      <c r="J14" s="23">
        <v>0.08</v>
      </c>
      <c r="K14" s="6" t="s">
        <v>92</v>
      </c>
      <c r="L14" s="8">
        <v>7.0900000000000005E-2</v>
      </c>
      <c r="M14" s="8">
        <v>8.2000000000000007E-3</v>
      </c>
      <c r="N14" s="7">
        <v>2557291.65</v>
      </c>
      <c r="O14" s="7">
        <v>124.67</v>
      </c>
      <c r="P14" s="7">
        <v>3188.18</v>
      </c>
      <c r="Q14" s="8">
        <v>3.5400000000000001E-2</v>
      </c>
      <c r="R14" s="8">
        <v>0.1193</v>
      </c>
      <c r="S14" s="8">
        <v>1.8E-3</v>
      </c>
    </row>
    <row r="15" spans="2:19">
      <c r="B15" s="6" t="s">
        <v>1132</v>
      </c>
      <c r="C15" s="17">
        <v>1094747</v>
      </c>
      <c r="D15" s="6"/>
      <c r="E15" s="18">
        <v>513734566</v>
      </c>
      <c r="F15" s="6" t="s">
        <v>273</v>
      </c>
      <c r="G15" s="6" t="s">
        <v>1133</v>
      </c>
      <c r="H15" s="6" t="s">
        <v>172</v>
      </c>
      <c r="I15" s="6" t="s">
        <v>1134</v>
      </c>
      <c r="J15" s="23">
        <v>0.5</v>
      </c>
      <c r="K15" s="6" t="s">
        <v>92</v>
      </c>
      <c r="L15" s="8">
        <v>6.7000000000000004E-2</v>
      </c>
      <c r="M15" s="8">
        <v>9.6699999999999994E-2</v>
      </c>
      <c r="N15" s="7">
        <v>420513.18</v>
      </c>
      <c r="O15" s="7">
        <v>121.7</v>
      </c>
      <c r="P15" s="7">
        <v>511.76</v>
      </c>
      <c r="Q15" s="8">
        <v>8.2699999999999996E-2</v>
      </c>
      <c r="R15" s="8">
        <v>1.9199999999999998E-2</v>
      </c>
      <c r="S15" s="8">
        <v>2.9999999999999997E-4</v>
      </c>
    </row>
    <row r="16" spans="2:19">
      <c r="B16" s="6" t="s">
        <v>1135</v>
      </c>
      <c r="C16" s="17">
        <v>1092774</v>
      </c>
      <c r="D16" s="6"/>
      <c r="E16" s="18">
        <v>513734566</v>
      </c>
      <c r="F16" s="6" t="s">
        <v>273</v>
      </c>
      <c r="G16" s="6" t="s">
        <v>1133</v>
      </c>
      <c r="H16" s="6" t="s">
        <v>172</v>
      </c>
      <c r="I16" s="6" t="s">
        <v>1136</v>
      </c>
      <c r="J16" s="23">
        <v>0.13</v>
      </c>
      <c r="K16" s="6" t="s">
        <v>92</v>
      </c>
      <c r="L16" s="8">
        <v>6.7000000000000004E-2</v>
      </c>
      <c r="M16" s="8">
        <v>0.12230000000000001</v>
      </c>
      <c r="N16" s="7">
        <v>689175.93</v>
      </c>
      <c r="O16" s="7">
        <v>125.27</v>
      </c>
      <c r="P16" s="7">
        <v>863.33</v>
      </c>
      <c r="Q16" s="8">
        <v>0.1229</v>
      </c>
      <c r="R16" s="8">
        <v>3.2300000000000002E-2</v>
      </c>
      <c r="S16" s="8">
        <v>5.0000000000000001E-4</v>
      </c>
    </row>
    <row r="17" spans="2:19">
      <c r="B17" s="6" t="s">
        <v>1144</v>
      </c>
      <c r="C17" s="17">
        <v>1101567</v>
      </c>
      <c r="D17" s="6"/>
      <c r="E17" s="18">
        <v>520043563</v>
      </c>
      <c r="F17" s="6" t="s">
        <v>269</v>
      </c>
      <c r="G17" s="6" t="s">
        <v>1145</v>
      </c>
      <c r="H17" s="6" t="s">
        <v>172</v>
      </c>
      <c r="I17" s="6" t="s">
        <v>1146</v>
      </c>
      <c r="J17" s="23">
        <v>0.34</v>
      </c>
      <c r="K17" s="6" t="s">
        <v>92</v>
      </c>
      <c r="L17" s="8">
        <v>5.6000000000000001E-2</v>
      </c>
      <c r="M17" s="8">
        <v>0.71909999999999996</v>
      </c>
      <c r="N17" s="7">
        <v>16450677.880000001</v>
      </c>
      <c r="O17" s="7">
        <v>34.26</v>
      </c>
      <c r="P17" s="7">
        <v>5635.54</v>
      </c>
      <c r="Q17" s="8">
        <v>3.9899999999999998E-2</v>
      </c>
      <c r="R17" s="8">
        <v>0.2109</v>
      </c>
      <c r="S17" s="8">
        <v>3.0999999999999999E-3</v>
      </c>
    </row>
    <row r="18" spans="2:19">
      <c r="B18" s="13" t="s">
        <v>1126</v>
      </c>
      <c r="C18" s="14"/>
      <c r="D18" s="13"/>
      <c r="E18" s="13"/>
      <c r="F18" s="13"/>
      <c r="G18" s="13"/>
      <c r="H18" s="13"/>
      <c r="I18" s="13"/>
      <c r="J18" s="22">
        <v>2.15</v>
      </c>
      <c r="K18" s="13"/>
      <c r="L18" s="25"/>
      <c r="M18" s="16">
        <v>1.2E-2</v>
      </c>
      <c r="N18" s="15">
        <v>6148464.6200000001</v>
      </c>
      <c r="P18" s="15">
        <v>6348.6</v>
      </c>
      <c r="R18" s="16">
        <v>0.23760000000000001</v>
      </c>
      <c r="S18" s="16">
        <v>3.5000000000000001E-3</v>
      </c>
    </row>
    <row r="19" spans="2:19">
      <c r="B19" s="6" t="s">
        <v>1151</v>
      </c>
      <c r="C19" s="17">
        <v>1155506</v>
      </c>
      <c r="D19" s="6"/>
      <c r="E19" s="6"/>
      <c r="F19" s="6" t="s">
        <v>96</v>
      </c>
      <c r="G19" s="6" t="s">
        <v>227</v>
      </c>
      <c r="H19" s="6" t="s">
        <v>172</v>
      </c>
      <c r="I19" s="6" t="s">
        <v>1152</v>
      </c>
      <c r="J19" s="23">
        <v>1.73</v>
      </c>
      <c r="K19" s="6" t="s">
        <v>92</v>
      </c>
      <c r="L19" s="8">
        <v>2.1899999999999999E-2</v>
      </c>
      <c r="M19" s="8">
        <v>1.0800000000000001E-2</v>
      </c>
      <c r="N19" s="7">
        <v>3358168.08</v>
      </c>
      <c r="O19" s="7">
        <v>101.93</v>
      </c>
      <c r="P19" s="7">
        <v>3422.98</v>
      </c>
      <c r="Q19" s="8">
        <v>4.4999999999999997E-3</v>
      </c>
      <c r="R19" s="8">
        <v>0.12809999999999999</v>
      </c>
      <c r="S19" s="8">
        <v>1.9E-3</v>
      </c>
    </row>
    <row r="20" spans="2:19">
      <c r="B20" s="6" t="s">
        <v>1153</v>
      </c>
      <c r="C20" s="17">
        <v>1158799</v>
      </c>
      <c r="D20" s="6"/>
      <c r="E20" s="6"/>
      <c r="F20" s="6" t="s">
        <v>358</v>
      </c>
      <c r="G20" s="6" t="s">
        <v>227</v>
      </c>
      <c r="H20" s="6" t="s">
        <v>172</v>
      </c>
      <c r="I20" s="6" t="s">
        <v>1154</v>
      </c>
      <c r="J20" s="23">
        <v>0.75</v>
      </c>
      <c r="K20" s="6" t="s">
        <v>92</v>
      </c>
      <c r="L20" s="8">
        <v>1.14E-2</v>
      </c>
      <c r="M20" s="8">
        <v>7.3000000000000001E-3</v>
      </c>
      <c r="N20" s="7">
        <v>927296.54</v>
      </c>
      <c r="O20" s="7">
        <v>100.59</v>
      </c>
      <c r="P20" s="7">
        <v>932.77</v>
      </c>
      <c r="Q20" s="8">
        <v>2.3E-3</v>
      </c>
      <c r="R20" s="8">
        <v>3.49E-2</v>
      </c>
      <c r="S20" s="8">
        <v>5.0000000000000001E-4</v>
      </c>
    </row>
    <row r="21" spans="2:19">
      <c r="B21" s="6" t="s">
        <v>1155</v>
      </c>
      <c r="C21" s="17">
        <v>1151141</v>
      </c>
      <c r="D21" s="6"/>
      <c r="E21" s="18">
        <v>514189596</v>
      </c>
      <c r="F21" s="6" t="s">
        <v>96</v>
      </c>
      <c r="G21" s="6" t="s">
        <v>340</v>
      </c>
      <c r="H21" s="6" t="s">
        <v>172</v>
      </c>
      <c r="I21" s="6" t="s">
        <v>1156</v>
      </c>
      <c r="J21" s="23">
        <v>3.54</v>
      </c>
      <c r="K21" s="6" t="s">
        <v>92</v>
      </c>
      <c r="L21" s="8">
        <v>3.5499999999999997E-2</v>
      </c>
      <c r="M21" s="8">
        <v>1.6299999999999999E-2</v>
      </c>
      <c r="N21" s="7">
        <v>1863000</v>
      </c>
      <c r="O21" s="7">
        <v>106.97</v>
      </c>
      <c r="P21" s="7">
        <v>1992.85</v>
      </c>
      <c r="Q21" s="8">
        <v>6.7999999999999996E-3</v>
      </c>
      <c r="R21" s="8">
        <v>7.46E-2</v>
      </c>
      <c r="S21" s="8">
        <v>1.1000000000000001E-3</v>
      </c>
    </row>
    <row r="22" spans="2:19">
      <c r="B22" s="13" t="s">
        <v>163</v>
      </c>
      <c r="C22" s="14"/>
      <c r="D22" s="13"/>
      <c r="E22" s="13"/>
      <c r="F22" s="13"/>
      <c r="G22" s="13"/>
      <c r="H22" s="13"/>
      <c r="I22" s="13"/>
      <c r="J22" s="22">
        <v>2.69</v>
      </c>
      <c r="K22" s="13"/>
      <c r="L22" s="25"/>
      <c r="M22" s="16">
        <v>8.3299999999999999E-2</v>
      </c>
      <c r="N22" s="15">
        <v>2169957.31</v>
      </c>
      <c r="P22" s="15">
        <v>6290.04</v>
      </c>
      <c r="R22" s="16">
        <v>0.2354</v>
      </c>
      <c r="S22" s="16">
        <v>3.5000000000000001E-3</v>
      </c>
    </row>
    <row r="23" spans="2:19">
      <c r="B23" s="6" t="s">
        <v>1157</v>
      </c>
      <c r="C23" s="17">
        <v>1132174</v>
      </c>
      <c r="D23" s="6"/>
      <c r="E23" s="18">
        <v>514914001</v>
      </c>
      <c r="F23" s="6" t="s">
        <v>282</v>
      </c>
      <c r="G23" s="6" t="s">
        <v>204</v>
      </c>
      <c r="H23" s="6" t="s">
        <v>172</v>
      </c>
      <c r="I23" s="6" t="s">
        <v>1158</v>
      </c>
      <c r="J23" s="23">
        <v>2.82</v>
      </c>
      <c r="K23" s="6" t="s">
        <v>43</v>
      </c>
      <c r="L23" s="8">
        <v>5.0819999999999997E-2</v>
      </c>
      <c r="M23" s="8">
        <v>3.5900000000000001E-2</v>
      </c>
      <c r="N23" s="7">
        <v>300543.2</v>
      </c>
      <c r="O23" s="7">
        <v>104.29</v>
      </c>
      <c r="P23" s="7">
        <v>1007.7</v>
      </c>
      <c r="Q23" s="8">
        <v>8.0000000000000004E-4</v>
      </c>
      <c r="R23" s="8">
        <v>3.7699999999999997E-2</v>
      </c>
      <c r="S23" s="8">
        <v>5.9999999999999995E-4</v>
      </c>
    </row>
    <row r="24" spans="2:19">
      <c r="B24" s="6" t="s">
        <v>1159</v>
      </c>
      <c r="C24" s="17">
        <v>1132182</v>
      </c>
      <c r="D24" s="6"/>
      <c r="E24" s="18">
        <v>514914001</v>
      </c>
      <c r="F24" s="6" t="s">
        <v>282</v>
      </c>
      <c r="G24" s="6" t="s">
        <v>204</v>
      </c>
      <c r="H24" s="6" t="s">
        <v>172</v>
      </c>
      <c r="I24" s="6" t="s">
        <v>1158</v>
      </c>
      <c r="J24" s="23">
        <v>4.46</v>
      </c>
      <c r="K24" s="6" t="s">
        <v>43</v>
      </c>
      <c r="L24" s="8">
        <v>5.4120000000000001E-2</v>
      </c>
      <c r="M24" s="8">
        <v>4.1099999999999998E-2</v>
      </c>
      <c r="N24" s="7">
        <v>216133.6</v>
      </c>
      <c r="O24" s="7">
        <v>106.02</v>
      </c>
      <c r="P24" s="7">
        <v>736.7</v>
      </c>
      <c r="Q24" s="8">
        <v>5.0000000000000001E-4</v>
      </c>
      <c r="R24" s="8">
        <v>2.76E-2</v>
      </c>
      <c r="S24" s="8">
        <v>4.0000000000000002E-4</v>
      </c>
    </row>
    <row r="25" spans="2:19">
      <c r="B25" s="6" t="s">
        <v>1160</v>
      </c>
      <c r="C25" s="17">
        <v>6510044</v>
      </c>
      <c r="D25" s="6"/>
      <c r="E25" s="18">
        <v>520015041</v>
      </c>
      <c r="F25" s="6" t="s">
        <v>358</v>
      </c>
      <c r="G25" s="6" t="s">
        <v>287</v>
      </c>
      <c r="H25" s="6"/>
      <c r="I25" s="6" t="s">
        <v>1161</v>
      </c>
      <c r="J25" s="23">
        <v>2.38</v>
      </c>
      <c r="K25" s="6" t="s">
        <v>43</v>
      </c>
      <c r="L25" s="8">
        <v>0.03</v>
      </c>
      <c r="M25" s="8">
        <v>0.1007</v>
      </c>
      <c r="N25" s="7">
        <v>1653280.51</v>
      </c>
      <c r="O25" s="7">
        <v>85.52</v>
      </c>
      <c r="P25" s="7">
        <v>4545.6400000000003</v>
      </c>
      <c r="Q25" s="8">
        <v>5.1000000000000004E-3</v>
      </c>
      <c r="R25" s="8">
        <v>0.1701</v>
      </c>
      <c r="S25" s="8">
        <v>2.5000000000000001E-3</v>
      </c>
    </row>
    <row r="26" spans="2:19">
      <c r="B26" s="13" t="s">
        <v>844</v>
      </c>
      <c r="C26" s="14"/>
      <c r="D26" s="13"/>
      <c r="E26" s="13"/>
      <c r="F26" s="13"/>
      <c r="G26" s="13"/>
      <c r="H26" s="13"/>
      <c r="I26" s="13"/>
      <c r="J26" s="22">
        <v>0</v>
      </c>
      <c r="K26" s="13"/>
      <c r="N26" s="15">
        <v>0</v>
      </c>
      <c r="P26" s="15">
        <v>0</v>
      </c>
      <c r="R26" s="16">
        <v>0</v>
      </c>
      <c r="S26" s="16">
        <v>0</v>
      </c>
    </row>
    <row r="27" spans="2:19">
      <c r="B27" s="3" t="s">
        <v>102</v>
      </c>
      <c r="C27" s="12"/>
      <c r="D27" s="3"/>
      <c r="E27" s="3"/>
      <c r="F27" s="3"/>
      <c r="G27" s="3"/>
      <c r="H27" s="3"/>
      <c r="I27" s="3"/>
      <c r="J27" s="24"/>
      <c r="K27" s="3"/>
      <c r="N27" s="9">
        <v>0</v>
      </c>
      <c r="P27" s="9">
        <v>0</v>
      </c>
      <c r="R27" s="10">
        <v>0</v>
      </c>
      <c r="S27" s="10">
        <v>0</v>
      </c>
    </row>
    <row r="28" spans="2:19">
      <c r="B28" s="13" t="s">
        <v>1162</v>
      </c>
      <c r="C28" s="14"/>
      <c r="D28" s="13"/>
      <c r="E28" s="13"/>
      <c r="F28" s="13"/>
      <c r="G28" s="13"/>
      <c r="H28" s="13"/>
      <c r="I28" s="13"/>
      <c r="J28" s="22">
        <v>0</v>
      </c>
      <c r="K28" s="13"/>
      <c r="N28" s="15">
        <v>0</v>
      </c>
      <c r="P28" s="15">
        <v>0</v>
      </c>
      <c r="R28" s="16">
        <v>0</v>
      </c>
      <c r="S28" s="16">
        <v>0</v>
      </c>
    </row>
    <row r="29" spans="2:19">
      <c r="B29" s="13" t="s">
        <v>1163</v>
      </c>
      <c r="C29" s="14"/>
      <c r="D29" s="13"/>
      <c r="E29" s="13"/>
      <c r="F29" s="13"/>
      <c r="G29" s="13"/>
      <c r="H29" s="13"/>
      <c r="I29" s="13"/>
      <c r="J29" s="22">
        <v>0</v>
      </c>
      <c r="K29" s="13"/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103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74</v>
      </c>
    </row>
  </sheetData>
  <pageMargins left="0.75" right="0.75" top="1" bottom="1" header="0.5" footer="0.5"/>
  <pageSetup paperSize="9" orientation="portrait"/>
  <ignoredErrors>
    <ignoredError sqref="N1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7"/>
  <sheetViews>
    <sheetView rightToLeft="1" workbookViewId="0">
      <selection activeCell="I21" sqref="I21"/>
    </sheetView>
  </sheetViews>
  <sheetFormatPr defaultColWidth="9.109375" defaultRowHeight="13.2"/>
  <cols>
    <col min="2" max="2" width="30.6640625" customWidth="1"/>
    <col min="3" max="3" width="15.6640625" customWidth="1"/>
    <col min="4" max="4" width="11.6640625" customWidth="1"/>
    <col min="5" max="5" width="13.6640625" customWidth="1"/>
    <col min="6" max="6" width="12.6640625" customWidth="1"/>
    <col min="7" max="7" width="15.6640625" customWidth="1"/>
    <col min="8" max="8" width="13.6640625" customWidth="1"/>
    <col min="9" max="9" width="10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</row>
    <row r="6" spans="2:13" ht="15.6">
      <c r="B6" s="2" t="s">
        <v>1119</v>
      </c>
    </row>
    <row r="7" spans="2:13" ht="15.6">
      <c r="B7" s="2" t="s">
        <v>457</v>
      </c>
    </row>
    <row r="8" spans="2:13">
      <c r="B8" s="3" t="s">
        <v>76</v>
      </c>
      <c r="C8" s="3" t="s">
        <v>77</v>
      </c>
      <c r="D8" s="3" t="s">
        <v>159</v>
      </c>
      <c r="E8" s="3" t="s">
        <v>78</v>
      </c>
      <c r="F8" s="3" t="s">
        <v>160</v>
      </c>
      <c r="G8" s="3" t="s">
        <v>81</v>
      </c>
      <c r="H8" s="3" t="s">
        <v>109</v>
      </c>
      <c r="I8" s="3" t="s">
        <v>42</v>
      </c>
      <c r="J8" s="3" t="s">
        <v>1120</v>
      </c>
      <c r="K8" s="3" t="s">
        <v>111</v>
      </c>
      <c r="L8" s="3" t="s">
        <v>112</v>
      </c>
      <c r="M8" s="3" t="s">
        <v>113</v>
      </c>
    </row>
    <row r="9" spans="2:13"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458</v>
      </c>
      <c r="C11" s="12"/>
      <c r="D11" s="3"/>
      <c r="E11" s="3"/>
      <c r="F11" s="3"/>
      <c r="G11" s="3"/>
      <c r="H11" s="9">
        <f>H12</f>
        <v>522704</v>
      </c>
      <c r="J11" s="9">
        <f>J12</f>
        <v>1175.22</v>
      </c>
      <c r="L11" s="10">
        <f>J11/$J$11</f>
        <v>1</v>
      </c>
      <c r="M11" s="10">
        <f>J11/'סכום נכסי הקרן'!$C$42</f>
        <v>6.4856535371632959E-4</v>
      </c>
    </row>
    <row r="12" spans="2:13">
      <c r="B12" s="3" t="s">
        <v>90</v>
      </c>
      <c r="C12" s="12"/>
      <c r="D12" s="3"/>
      <c r="E12" s="3"/>
      <c r="F12" s="3"/>
      <c r="G12" s="3"/>
      <c r="H12" s="9">
        <v>522704</v>
      </c>
      <c r="J12" s="9">
        <v>1175.22</v>
      </c>
      <c r="L12" s="10">
        <f t="shared" ref="L12:L19" si="0">J12/$J$11</f>
        <v>1</v>
      </c>
      <c r="M12" s="10">
        <f>J12/'סכום נכסי הקרן'!$C$42</f>
        <v>6.4856535371632959E-4</v>
      </c>
    </row>
    <row r="13" spans="2:13">
      <c r="B13" s="6" t="s">
        <v>1164</v>
      </c>
      <c r="C13" s="17">
        <v>200150167</v>
      </c>
      <c r="D13" s="6"/>
      <c r="E13" s="6"/>
      <c r="F13" s="6" t="s">
        <v>96</v>
      </c>
      <c r="G13" s="6" t="s">
        <v>92</v>
      </c>
      <c r="H13" s="7">
        <v>1030</v>
      </c>
      <c r="I13" s="7">
        <v>0.01</v>
      </c>
      <c r="J13" s="7">
        <v>0</v>
      </c>
      <c r="L13" s="8">
        <f t="shared" si="0"/>
        <v>0</v>
      </c>
      <c r="M13" s="8">
        <f>J13/'סכום נכסי הקרן'!$C$42</f>
        <v>0</v>
      </c>
    </row>
    <row r="14" spans="2:13">
      <c r="B14" s="6" t="s">
        <v>1165</v>
      </c>
      <c r="C14" s="17">
        <v>3190120</v>
      </c>
      <c r="D14" s="6"/>
      <c r="E14" s="18">
        <v>520037474</v>
      </c>
      <c r="F14" s="6" t="s">
        <v>358</v>
      </c>
      <c r="G14" s="6" t="s">
        <v>92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f t="shared" si="0"/>
        <v>3.40361804598288E-5</v>
      </c>
      <c r="M14" s="8">
        <f>J14/'סכום נכסי הקרן'!$C$42</f>
        <v>2.2074687419081691E-8</v>
      </c>
    </row>
    <row r="15" spans="2:13">
      <c r="B15" s="6" t="s">
        <v>1166</v>
      </c>
      <c r="C15" s="17">
        <v>6511976</v>
      </c>
      <c r="D15" s="6"/>
      <c r="E15" s="18">
        <v>520015041</v>
      </c>
      <c r="F15" s="6" t="s">
        <v>358</v>
      </c>
      <c r="G15" s="6" t="s">
        <v>43</v>
      </c>
      <c r="H15" s="7">
        <v>25296</v>
      </c>
      <c r="I15" s="7">
        <v>1445</v>
      </c>
      <c r="J15" s="7">
        <v>1175.17</v>
      </c>
      <c r="K15" s="8">
        <v>2.5000000000000001E-3</v>
      </c>
      <c r="L15" s="8">
        <f t="shared" si="0"/>
        <v>0.99995745477442521</v>
      </c>
      <c r="M15" s="8">
        <f>J15/'סכום נכסי הקרן'!$C$42</f>
        <v>6.4853776035705578E-4</v>
      </c>
    </row>
    <row r="16" spans="2:13">
      <c r="B16" s="6" t="s">
        <v>1167</v>
      </c>
      <c r="C16" s="17">
        <v>4150180</v>
      </c>
      <c r="D16" s="6"/>
      <c r="E16" s="18">
        <v>520039017</v>
      </c>
      <c r="F16" s="6" t="s">
        <v>1130</v>
      </c>
      <c r="G16" s="6" t="s">
        <v>92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f t="shared" si="0"/>
        <v>8.5090451149571999E-6</v>
      </c>
      <c r="M16" s="8">
        <f>J16/'סכום נכסי הקרן'!$C$42</f>
        <v>5.5186718547704227E-9</v>
      </c>
    </row>
    <row r="17" spans="2:13">
      <c r="B17" s="3" t="s">
        <v>102</v>
      </c>
      <c r="C17" s="12"/>
      <c r="D17" s="3"/>
      <c r="E17" s="3"/>
      <c r="F17" s="3"/>
      <c r="G17" s="3"/>
      <c r="H17" s="9">
        <v>0</v>
      </c>
      <c r="J17" s="9">
        <v>0</v>
      </c>
      <c r="L17" s="10">
        <f t="shared" si="0"/>
        <v>0</v>
      </c>
      <c r="M17" s="10">
        <f>J17/'סכום נכסי הקרן'!$C$42</f>
        <v>0</v>
      </c>
    </row>
    <row r="18" spans="2:13">
      <c r="B18" s="13" t="s">
        <v>165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f t="shared" si="0"/>
        <v>0</v>
      </c>
      <c r="M18" s="16">
        <f>J18/'סכום נכסי הקרן'!$C$42</f>
        <v>0</v>
      </c>
    </row>
    <row r="19" spans="2:13">
      <c r="B19" s="13" t="s">
        <v>166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f t="shared" si="0"/>
        <v>0</v>
      </c>
      <c r="M19" s="16">
        <f>J19/'סכום נכסי הקרן'!$C$42</f>
        <v>0</v>
      </c>
    </row>
    <row r="20" spans="2:13">
      <c r="B20" s="6"/>
      <c r="C20" s="17"/>
      <c r="D20" s="6"/>
      <c r="E20" s="6"/>
      <c r="F20" s="6"/>
      <c r="G20" s="6"/>
      <c r="H20" s="7"/>
      <c r="I20" s="7"/>
      <c r="J20" s="7"/>
      <c r="K20" s="8"/>
      <c r="L20" s="8"/>
      <c r="M20" s="8"/>
    </row>
    <row r="23" spans="2:13">
      <c r="B23" s="6" t="s">
        <v>103</v>
      </c>
      <c r="C23" s="17"/>
      <c r="D23" s="6"/>
      <c r="E23" s="6"/>
      <c r="F23" s="6"/>
      <c r="G23" s="6"/>
    </row>
    <row r="27" spans="2:13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66"/>
  <sheetViews>
    <sheetView rightToLeft="1" workbookViewId="0"/>
  </sheetViews>
  <sheetFormatPr defaultColWidth="9.109375" defaultRowHeight="13.2"/>
  <cols>
    <col min="2" max="2" width="36.6640625" customWidth="1"/>
    <col min="3" max="3" width="18.6640625" customWidth="1"/>
    <col min="4" max="4" width="15.6640625" customWidth="1"/>
    <col min="5" max="5" width="14.6640625" customWidth="1"/>
    <col min="6" max="6" width="16.6640625" customWidth="1"/>
    <col min="7" max="7" width="12.6640625" customWidth="1"/>
    <col min="8" max="8" width="13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1119</v>
      </c>
    </row>
    <row r="7" spans="2:11" ht="15.6">
      <c r="B7" s="2" t="s">
        <v>1170</v>
      </c>
    </row>
    <row r="8" spans="2:11">
      <c r="B8" s="3" t="s">
        <v>76</v>
      </c>
      <c r="C8" s="3" t="s">
        <v>77</v>
      </c>
      <c r="D8" s="3" t="s">
        <v>81</v>
      </c>
      <c r="E8" s="3" t="s">
        <v>107</v>
      </c>
      <c r="F8" s="3" t="s">
        <v>109</v>
      </c>
      <c r="G8" s="3" t="s">
        <v>42</v>
      </c>
      <c r="H8" s="3" t="s">
        <v>1120</v>
      </c>
      <c r="I8" s="3" t="s">
        <v>111</v>
      </c>
      <c r="J8" s="3" t="s">
        <v>112</v>
      </c>
      <c r="K8" s="3" t="s">
        <v>113</v>
      </c>
    </row>
    <row r="9" spans="2:11">
      <c r="B9" s="4"/>
      <c r="C9" s="4"/>
      <c r="D9" s="4"/>
      <c r="E9" s="4" t="s">
        <v>114</v>
      </c>
      <c r="F9" s="4" t="s">
        <v>116</v>
      </c>
      <c r="G9" s="4" t="s">
        <v>117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1171</v>
      </c>
      <c r="C11" s="12"/>
      <c r="D11" s="3"/>
      <c r="E11" s="3"/>
      <c r="F11" s="9">
        <v>61736979.039999999</v>
      </c>
      <c r="H11" s="9">
        <v>235684.24</v>
      </c>
      <c r="J11" s="10">
        <v>1</v>
      </c>
      <c r="K11" s="10">
        <v>0.13009999999999999</v>
      </c>
    </row>
    <row r="12" spans="2:11">
      <c r="B12" s="3" t="s">
        <v>1172</v>
      </c>
      <c r="C12" s="12"/>
      <c r="D12" s="3"/>
      <c r="E12" s="3"/>
      <c r="F12" s="9">
        <v>33424019.780000001</v>
      </c>
      <c r="H12" s="9">
        <v>105090.73</v>
      </c>
      <c r="J12" s="10">
        <v>0.44590000000000002</v>
      </c>
      <c r="K12" s="10">
        <v>5.8000000000000003E-2</v>
      </c>
    </row>
    <row r="13" spans="2:11">
      <c r="B13" s="13" t="s">
        <v>1173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1174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1175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1176</v>
      </c>
      <c r="C16" s="14"/>
      <c r="D16" s="13"/>
      <c r="E16" s="13"/>
      <c r="F16" s="15">
        <v>33424019.780000001</v>
      </c>
      <c r="H16" s="15">
        <v>105090.73</v>
      </c>
      <c r="J16" s="16">
        <v>0.44590000000000002</v>
      </c>
      <c r="K16" s="16">
        <v>5.8000000000000003E-2</v>
      </c>
    </row>
    <row r="17" spans="2:11">
      <c r="B17" s="6" t="s">
        <v>1177</v>
      </c>
      <c r="C17" s="17">
        <v>62006937</v>
      </c>
      <c r="D17" s="6" t="s">
        <v>43</v>
      </c>
      <c r="E17" s="6"/>
      <c r="F17" s="7">
        <v>3860687.9</v>
      </c>
      <c r="G17" s="7">
        <v>116.28</v>
      </c>
      <c r="H17" s="7">
        <v>14432.2</v>
      </c>
      <c r="I17" s="8">
        <v>1.1599999999999999E-2</v>
      </c>
      <c r="J17" s="8">
        <v>6.1199999999999997E-2</v>
      </c>
      <c r="K17" s="8">
        <v>8.0000000000000002E-3</v>
      </c>
    </row>
    <row r="18" spans="2:11">
      <c r="B18" s="6" t="s">
        <v>1178</v>
      </c>
      <c r="C18" s="17">
        <v>62001250</v>
      </c>
      <c r="D18" s="6" t="s">
        <v>43</v>
      </c>
      <c r="E18" s="6"/>
      <c r="F18" s="7">
        <v>1292874</v>
      </c>
      <c r="G18" s="7">
        <v>124.4</v>
      </c>
      <c r="H18" s="7">
        <v>5170.67</v>
      </c>
      <c r="I18" s="8">
        <v>1.29E-2</v>
      </c>
      <c r="J18" s="8">
        <v>2.1899999999999999E-2</v>
      </c>
      <c r="K18" s="8">
        <v>2.8999999999999998E-3</v>
      </c>
    </row>
    <row r="19" spans="2:11">
      <c r="B19" s="6" t="s">
        <v>1179</v>
      </c>
      <c r="C19" s="17">
        <v>60615143</v>
      </c>
      <c r="D19" s="6" t="s">
        <v>43</v>
      </c>
      <c r="E19" s="6" t="s">
        <v>1180</v>
      </c>
      <c r="F19" s="7">
        <v>2663016</v>
      </c>
      <c r="G19" s="7">
        <v>119.24</v>
      </c>
      <c r="H19" s="7">
        <v>10208.59</v>
      </c>
      <c r="I19" s="8">
        <v>9.7999999999999997E-3</v>
      </c>
      <c r="J19" s="8">
        <v>4.3299999999999998E-2</v>
      </c>
      <c r="K19" s="8">
        <v>5.5999999999999999E-3</v>
      </c>
    </row>
    <row r="20" spans="2:11">
      <c r="B20" s="6" t="s">
        <v>1181</v>
      </c>
      <c r="C20" s="17">
        <v>200369399</v>
      </c>
      <c r="D20" s="6" t="s">
        <v>92</v>
      </c>
      <c r="E20" s="6"/>
      <c r="F20" s="7">
        <v>4802704.5999999996</v>
      </c>
      <c r="G20" s="7">
        <v>167.93</v>
      </c>
      <c r="H20" s="7">
        <v>8065.02</v>
      </c>
      <c r="I20" s="8">
        <v>1.3299999999999999E-2</v>
      </c>
      <c r="J20" s="8">
        <v>3.4200000000000001E-2</v>
      </c>
      <c r="K20" s="8">
        <v>4.4999999999999997E-3</v>
      </c>
    </row>
    <row r="21" spans="2:11">
      <c r="B21" s="6" t="s">
        <v>1182</v>
      </c>
      <c r="C21" s="17">
        <v>200561505</v>
      </c>
      <c r="D21" s="6" t="s">
        <v>92</v>
      </c>
      <c r="E21" s="6"/>
      <c r="F21" s="7">
        <v>21097</v>
      </c>
      <c r="G21" s="7">
        <v>96.2</v>
      </c>
      <c r="H21" s="7">
        <v>20.3</v>
      </c>
      <c r="J21" s="8">
        <v>1E-4</v>
      </c>
      <c r="K21" s="8">
        <v>0</v>
      </c>
    </row>
    <row r="22" spans="2:11">
      <c r="B22" s="6" t="s">
        <v>1183</v>
      </c>
      <c r="C22" s="17">
        <v>60406055</v>
      </c>
      <c r="D22" s="6" t="s">
        <v>43</v>
      </c>
      <c r="E22" s="6"/>
      <c r="F22" s="7">
        <v>1784008.88</v>
      </c>
      <c r="G22" s="7">
        <v>132.05000000000001</v>
      </c>
      <c r="H22" s="7">
        <v>7574.07</v>
      </c>
      <c r="I22" s="8">
        <v>1.2999999999999999E-2</v>
      </c>
      <c r="J22" s="8">
        <v>3.2099999999999997E-2</v>
      </c>
      <c r="K22" s="8">
        <v>4.1999999999999997E-3</v>
      </c>
    </row>
    <row r="23" spans="2:11">
      <c r="B23" s="6" t="s">
        <v>1184</v>
      </c>
      <c r="C23" s="17">
        <v>62005069</v>
      </c>
      <c r="D23" s="6" t="s">
        <v>43</v>
      </c>
      <c r="E23" s="6"/>
      <c r="F23" s="7">
        <v>1446686</v>
      </c>
      <c r="G23" s="7">
        <v>90.84</v>
      </c>
      <c r="H23" s="7">
        <v>4225.05</v>
      </c>
      <c r="I23" s="8">
        <v>3.5000000000000001E-3</v>
      </c>
      <c r="J23" s="8">
        <v>1.7899999999999999E-2</v>
      </c>
      <c r="K23" s="8">
        <v>2.3E-3</v>
      </c>
    </row>
    <row r="24" spans="2:11">
      <c r="B24" s="6" t="s">
        <v>1185</v>
      </c>
      <c r="C24" s="17">
        <v>50000876</v>
      </c>
      <c r="D24" s="6" t="s">
        <v>92</v>
      </c>
      <c r="E24" s="6"/>
      <c r="F24" s="7">
        <v>646102</v>
      </c>
      <c r="G24" s="7">
        <v>98.17</v>
      </c>
      <c r="H24" s="7">
        <v>634.28</v>
      </c>
      <c r="I24" s="8">
        <v>2.9999999999999997E-4</v>
      </c>
      <c r="J24" s="8">
        <v>2.7000000000000001E-3</v>
      </c>
      <c r="K24" s="8">
        <v>4.0000000000000002E-4</v>
      </c>
    </row>
    <row r="25" spans="2:11">
      <c r="B25" s="6" t="s">
        <v>1186</v>
      </c>
      <c r="C25" s="17">
        <v>50000877</v>
      </c>
      <c r="D25" s="6" t="s">
        <v>92</v>
      </c>
      <c r="E25" s="6"/>
      <c r="F25" s="7">
        <v>646102</v>
      </c>
      <c r="G25" s="7">
        <v>97.39</v>
      </c>
      <c r="H25" s="7">
        <v>629.21</v>
      </c>
      <c r="I25" s="8">
        <v>2.9999999999999997E-4</v>
      </c>
      <c r="J25" s="8">
        <v>2.7000000000000001E-3</v>
      </c>
      <c r="K25" s="8">
        <v>2.9999999999999997E-4</v>
      </c>
    </row>
    <row r="26" spans="2:11">
      <c r="B26" s="6" t="s">
        <v>1187</v>
      </c>
      <c r="C26" s="17">
        <v>200264273</v>
      </c>
      <c r="D26" s="6" t="s">
        <v>92</v>
      </c>
      <c r="E26" s="6"/>
      <c r="F26" s="7">
        <v>160188.31</v>
      </c>
      <c r="G26" s="7">
        <v>45.7</v>
      </c>
      <c r="H26" s="7">
        <v>73.209999999999994</v>
      </c>
      <c r="I26" s="8">
        <v>1E-4</v>
      </c>
      <c r="J26" s="8">
        <v>2.9999999999999997E-4</v>
      </c>
      <c r="K26" s="8">
        <v>0</v>
      </c>
    </row>
    <row r="27" spans="2:11">
      <c r="B27" s="6" t="s">
        <v>1188</v>
      </c>
      <c r="C27" s="17">
        <v>99840907</v>
      </c>
      <c r="D27" s="6" t="s">
        <v>43</v>
      </c>
      <c r="E27" s="6"/>
      <c r="F27" s="7">
        <v>550487</v>
      </c>
      <c r="G27" s="7">
        <v>41.49</v>
      </c>
      <c r="H27" s="7">
        <v>734.36</v>
      </c>
      <c r="I27" s="8">
        <v>1.9E-3</v>
      </c>
      <c r="J27" s="8">
        <v>3.0999999999999999E-3</v>
      </c>
      <c r="K27" s="8">
        <v>4.0000000000000002E-4</v>
      </c>
    </row>
    <row r="28" spans="2:11">
      <c r="B28" s="6" t="s">
        <v>1189</v>
      </c>
      <c r="C28" s="17">
        <v>99840908</v>
      </c>
      <c r="D28" s="6" t="s">
        <v>43</v>
      </c>
      <c r="E28" s="6"/>
      <c r="F28" s="7">
        <v>1488268</v>
      </c>
      <c r="G28" s="7">
        <v>69.08</v>
      </c>
      <c r="H28" s="7">
        <v>3305.11</v>
      </c>
      <c r="I28" s="8">
        <v>2.8999999999999998E-3</v>
      </c>
      <c r="J28" s="8">
        <v>1.4E-2</v>
      </c>
      <c r="K28" s="8">
        <v>1.8E-3</v>
      </c>
    </row>
    <row r="29" spans="2:11">
      <c r="B29" s="6" t="s">
        <v>1190</v>
      </c>
      <c r="C29" s="17">
        <v>99840850</v>
      </c>
      <c r="D29" s="6" t="s">
        <v>43</v>
      </c>
      <c r="E29" s="6"/>
      <c r="F29" s="7">
        <v>1204837.5</v>
      </c>
      <c r="G29" s="7">
        <v>8.9499999999999993</v>
      </c>
      <c r="H29" s="7">
        <v>346.61</v>
      </c>
      <c r="I29" s="8">
        <v>1.34E-2</v>
      </c>
      <c r="J29" s="8">
        <v>1.5E-3</v>
      </c>
      <c r="K29" s="8">
        <v>2.0000000000000001E-4</v>
      </c>
    </row>
    <row r="30" spans="2:11">
      <c r="B30" s="6" t="s">
        <v>1191</v>
      </c>
      <c r="C30" s="17">
        <v>200259737</v>
      </c>
      <c r="D30" s="6" t="s">
        <v>92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8.9999999999999993E-3</v>
      </c>
      <c r="K30" s="8">
        <v>1.1999999999999999E-3</v>
      </c>
    </row>
    <row r="31" spans="2:11">
      <c r="B31" s="6" t="s">
        <v>1192</v>
      </c>
      <c r="C31" s="17">
        <v>200262608</v>
      </c>
      <c r="D31" s="6" t="s">
        <v>92</v>
      </c>
      <c r="E31" s="6"/>
      <c r="F31" s="7">
        <v>1123492.45</v>
      </c>
      <c r="G31" s="7">
        <v>69.040000000000006</v>
      </c>
      <c r="H31" s="7">
        <v>775.62</v>
      </c>
      <c r="I31" s="8">
        <v>8.9999999999999998E-4</v>
      </c>
      <c r="J31" s="8">
        <v>3.3E-3</v>
      </c>
      <c r="K31" s="8">
        <v>4.0000000000000002E-4</v>
      </c>
    </row>
    <row r="32" spans="2:11">
      <c r="B32" s="6" t="s">
        <v>1193</v>
      </c>
      <c r="C32" s="17">
        <v>200189868</v>
      </c>
      <c r="D32" s="6" t="s">
        <v>92</v>
      </c>
      <c r="E32" s="6"/>
      <c r="F32" s="7">
        <v>6010571</v>
      </c>
      <c r="G32" s="7">
        <v>109.3</v>
      </c>
      <c r="H32" s="7">
        <v>6569.76</v>
      </c>
      <c r="I32" s="8">
        <v>7.3000000000000001E-3</v>
      </c>
      <c r="J32" s="8">
        <v>2.7900000000000001E-2</v>
      </c>
      <c r="K32" s="8">
        <v>3.5999999999999999E-3</v>
      </c>
    </row>
    <row r="33" spans="2:11">
      <c r="B33" s="6" t="s">
        <v>1194</v>
      </c>
      <c r="C33" s="17">
        <v>99840796</v>
      </c>
      <c r="D33" s="6" t="s">
        <v>43</v>
      </c>
      <c r="E33" s="6"/>
      <c r="F33" s="7">
        <v>105192</v>
      </c>
      <c r="G33" s="7">
        <v>0</v>
      </c>
      <c r="H33" s="7">
        <v>0</v>
      </c>
      <c r="J33" s="8">
        <v>0</v>
      </c>
      <c r="K33" s="8">
        <v>0</v>
      </c>
    </row>
    <row r="34" spans="2:11">
      <c r="B34" s="6" t="s">
        <v>1195</v>
      </c>
      <c r="C34" s="17">
        <v>200996061</v>
      </c>
      <c r="D34" s="6" t="s">
        <v>92</v>
      </c>
      <c r="E34" s="6"/>
      <c r="F34" s="7">
        <v>7284.25</v>
      </c>
      <c r="G34" s="7">
        <v>181961.49</v>
      </c>
      <c r="H34" s="7">
        <v>13254.53</v>
      </c>
      <c r="I34" s="8">
        <v>0</v>
      </c>
      <c r="J34" s="8">
        <v>5.62E-2</v>
      </c>
      <c r="K34" s="8">
        <v>7.3000000000000001E-3</v>
      </c>
    </row>
    <row r="35" spans="2:11">
      <c r="B35" s="6" t="s">
        <v>1196</v>
      </c>
      <c r="C35" s="17">
        <v>200996060</v>
      </c>
      <c r="D35" s="6" t="s">
        <v>92</v>
      </c>
      <c r="E35" s="6"/>
      <c r="F35" s="7">
        <v>8699.5</v>
      </c>
      <c r="G35" s="7">
        <v>181994.53</v>
      </c>
      <c r="H35" s="7">
        <v>15832.61</v>
      </c>
      <c r="I35" s="8">
        <v>0</v>
      </c>
      <c r="J35" s="8">
        <v>6.7199999999999996E-2</v>
      </c>
      <c r="K35" s="8">
        <v>8.6999999999999994E-3</v>
      </c>
    </row>
    <row r="36" spans="2:11">
      <c r="B36" s="6" t="s">
        <v>1197</v>
      </c>
      <c r="C36" s="17">
        <v>200379949</v>
      </c>
      <c r="D36" s="6" t="s">
        <v>92</v>
      </c>
      <c r="E36" s="6"/>
      <c r="F36" s="7">
        <v>4148.8900000000003</v>
      </c>
      <c r="G36" s="7">
        <v>132955.21</v>
      </c>
      <c r="H36" s="7">
        <v>5516.17</v>
      </c>
      <c r="I36" s="8">
        <v>0</v>
      </c>
      <c r="J36" s="8">
        <v>2.3400000000000001E-2</v>
      </c>
      <c r="K36" s="8">
        <v>3.0000000000000001E-3</v>
      </c>
    </row>
    <row r="37" spans="2:11">
      <c r="B37" s="6" t="s">
        <v>1198</v>
      </c>
      <c r="C37" s="17">
        <v>200379950</v>
      </c>
      <c r="D37" s="6" t="s">
        <v>92</v>
      </c>
      <c r="E37" s="6"/>
      <c r="F37" s="7">
        <v>2758.49</v>
      </c>
      <c r="G37" s="7">
        <v>202842.61</v>
      </c>
      <c r="H37" s="7">
        <v>5595.39</v>
      </c>
      <c r="I37" s="8">
        <v>0</v>
      </c>
      <c r="J37" s="8">
        <v>2.3699999999999999E-2</v>
      </c>
      <c r="K37" s="8">
        <v>3.0999999999999999E-3</v>
      </c>
    </row>
    <row r="38" spans="2:11">
      <c r="B38" s="3" t="s">
        <v>1199</v>
      </c>
      <c r="C38" s="12"/>
      <c r="D38" s="3"/>
      <c r="E38" s="3"/>
      <c r="F38" s="9">
        <v>28312959.260000002</v>
      </c>
      <c r="H38" s="9">
        <v>130593.51</v>
      </c>
      <c r="J38" s="10">
        <v>0.55410000000000004</v>
      </c>
      <c r="K38" s="10">
        <v>7.2099999999999997E-2</v>
      </c>
    </row>
    <row r="39" spans="2:11">
      <c r="B39" s="13" t="s">
        <v>1173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1174</v>
      </c>
      <c r="C40" s="14"/>
      <c r="D40" s="13"/>
      <c r="E40" s="13"/>
      <c r="F40" s="15">
        <v>0</v>
      </c>
      <c r="H40" s="15">
        <v>0</v>
      </c>
      <c r="J40" s="16">
        <v>0</v>
      </c>
      <c r="K40" s="16">
        <v>0</v>
      </c>
    </row>
    <row r="41" spans="2:11">
      <c r="B41" s="13" t="s">
        <v>1175</v>
      </c>
      <c r="C41" s="14"/>
      <c r="D41" s="13"/>
      <c r="E41" s="13"/>
      <c r="F41" s="15">
        <v>4527253.1399999997</v>
      </c>
      <c r="H41" s="15">
        <v>10692.87</v>
      </c>
      <c r="J41" s="16">
        <v>4.5400000000000003E-2</v>
      </c>
      <c r="K41" s="16">
        <v>5.8999999999999999E-3</v>
      </c>
    </row>
    <row r="42" spans="2:11">
      <c r="B42" s="6" t="s">
        <v>1200</v>
      </c>
      <c r="C42" s="17">
        <v>62002044</v>
      </c>
      <c r="D42" s="6" t="s">
        <v>43</v>
      </c>
      <c r="E42" s="6"/>
      <c r="F42" s="7">
        <v>1431496.84</v>
      </c>
      <c r="G42" s="7">
        <v>106.99</v>
      </c>
      <c r="H42" s="7">
        <v>4923.92</v>
      </c>
      <c r="I42" s="8">
        <v>2.0299999999999999E-2</v>
      </c>
      <c r="J42" s="8">
        <v>2.0899999999999998E-2</v>
      </c>
      <c r="K42" s="8">
        <v>2.7000000000000001E-3</v>
      </c>
    </row>
    <row r="43" spans="2:11">
      <c r="B43" s="6" t="s">
        <v>1201</v>
      </c>
      <c r="C43" s="17">
        <v>9840555</v>
      </c>
      <c r="D43" s="6" t="s">
        <v>43</v>
      </c>
      <c r="E43" s="6"/>
      <c r="F43" s="7">
        <v>2274870</v>
      </c>
      <c r="G43" s="7">
        <v>26.45</v>
      </c>
      <c r="H43" s="7">
        <v>1934.15</v>
      </c>
      <c r="I43" s="8">
        <v>2.0899999999999998E-2</v>
      </c>
      <c r="J43" s="8">
        <v>8.2000000000000007E-3</v>
      </c>
      <c r="K43" s="8">
        <v>1.1000000000000001E-3</v>
      </c>
    </row>
    <row r="44" spans="2:11">
      <c r="B44" s="6" t="s">
        <v>1202</v>
      </c>
      <c r="C44" s="17">
        <v>9840665</v>
      </c>
      <c r="D44" s="6" t="s">
        <v>48</v>
      </c>
      <c r="E44" s="6"/>
      <c r="F44" s="7">
        <v>5121.34</v>
      </c>
      <c r="G44" s="7">
        <v>100</v>
      </c>
      <c r="H44" s="7">
        <v>20.2</v>
      </c>
      <c r="I44" s="8">
        <v>2.9999999999999997E-4</v>
      </c>
      <c r="J44" s="8">
        <v>1E-4</v>
      </c>
      <c r="K44" s="8">
        <v>0</v>
      </c>
    </row>
    <row r="45" spans="2:11">
      <c r="B45" s="6" t="s">
        <v>1203</v>
      </c>
      <c r="C45" s="17">
        <v>60409133</v>
      </c>
      <c r="D45" s="6" t="s">
        <v>43</v>
      </c>
      <c r="E45" s="6"/>
      <c r="F45" s="7">
        <v>815764.96</v>
      </c>
      <c r="G45" s="7">
        <v>145.44999999999999</v>
      </c>
      <c r="H45" s="7">
        <v>3814.59</v>
      </c>
      <c r="I45" s="8">
        <v>1.1299999999999999E-2</v>
      </c>
      <c r="J45" s="8">
        <v>1.6199999999999999E-2</v>
      </c>
      <c r="K45" s="8">
        <v>2.0999999999999999E-3</v>
      </c>
    </row>
    <row r="46" spans="2:11">
      <c r="B46" s="13" t="s">
        <v>1176</v>
      </c>
      <c r="C46" s="14"/>
      <c r="D46" s="13"/>
      <c r="E46" s="13"/>
      <c r="F46" s="15">
        <v>23785706.120000001</v>
      </c>
      <c r="H46" s="15">
        <v>119900.64</v>
      </c>
      <c r="J46" s="16">
        <v>0.50870000000000004</v>
      </c>
      <c r="K46" s="16">
        <v>6.6199999999999995E-2</v>
      </c>
    </row>
    <row r="47" spans="2:11">
      <c r="B47" s="6" t="s">
        <v>1204</v>
      </c>
      <c r="C47" s="17">
        <v>60404803</v>
      </c>
      <c r="D47" s="6" t="s">
        <v>43</v>
      </c>
      <c r="E47" s="6"/>
      <c r="F47" s="7">
        <v>3502801.28</v>
      </c>
      <c r="G47" s="7">
        <v>125.99</v>
      </c>
      <c r="H47" s="7">
        <v>14187.91</v>
      </c>
      <c r="I47" s="8">
        <v>6.8999999999999999E-3</v>
      </c>
      <c r="J47" s="8">
        <v>6.0199999999999997E-2</v>
      </c>
      <c r="K47" s="8">
        <v>7.7999999999999996E-3</v>
      </c>
    </row>
    <row r="48" spans="2:11">
      <c r="B48" s="6" t="s">
        <v>1205</v>
      </c>
      <c r="C48" s="17">
        <v>60419041</v>
      </c>
      <c r="D48" s="6" t="s">
        <v>43</v>
      </c>
      <c r="E48" s="6"/>
      <c r="F48" s="7">
        <v>1211651</v>
      </c>
      <c r="G48" s="7">
        <v>118.13</v>
      </c>
      <c r="H48" s="7">
        <v>4601.74</v>
      </c>
      <c r="I48" s="8">
        <v>2.9999999999999997E-4</v>
      </c>
      <c r="J48" s="8">
        <v>1.95E-2</v>
      </c>
      <c r="K48" s="8">
        <v>2.5000000000000001E-3</v>
      </c>
    </row>
    <row r="49" spans="2:11">
      <c r="B49" s="6" t="s">
        <v>1206</v>
      </c>
      <c r="C49" s="17">
        <v>60610870</v>
      </c>
      <c r="D49" s="6" t="s">
        <v>43</v>
      </c>
      <c r="E49" s="6"/>
      <c r="F49" s="7">
        <v>901551</v>
      </c>
      <c r="G49" s="7">
        <v>114.44</v>
      </c>
      <c r="H49" s="7">
        <v>3316.93</v>
      </c>
      <c r="I49" s="8">
        <v>2.9999999999999997E-4</v>
      </c>
      <c r="J49" s="8">
        <v>1.41E-2</v>
      </c>
      <c r="K49" s="8">
        <v>1.8E-3</v>
      </c>
    </row>
    <row r="50" spans="2:11">
      <c r="B50" s="6" t="s">
        <v>1207</v>
      </c>
      <c r="C50" s="17">
        <v>62014170</v>
      </c>
      <c r="D50" s="6" t="s">
        <v>43</v>
      </c>
      <c r="E50" s="6"/>
      <c r="F50" s="7">
        <v>442402</v>
      </c>
      <c r="G50" s="7">
        <v>116.19</v>
      </c>
      <c r="H50" s="7">
        <v>1652.57</v>
      </c>
      <c r="I50" s="8">
        <v>1E-4</v>
      </c>
      <c r="J50" s="8">
        <v>7.0000000000000001E-3</v>
      </c>
      <c r="K50" s="8">
        <v>8.9999999999999998E-4</v>
      </c>
    </row>
    <row r="51" spans="2:11">
      <c r="B51" s="6" t="s">
        <v>1208</v>
      </c>
      <c r="C51" s="17">
        <v>62016084</v>
      </c>
      <c r="D51" s="6" t="s">
        <v>43</v>
      </c>
      <c r="E51" s="6"/>
      <c r="F51" s="7">
        <v>205000</v>
      </c>
      <c r="G51" s="7">
        <v>100</v>
      </c>
      <c r="H51" s="7">
        <v>659.08</v>
      </c>
      <c r="J51" s="8">
        <v>2.8E-3</v>
      </c>
      <c r="K51" s="8">
        <v>4.0000000000000002E-4</v>
      </c>
    </row>
    <row r="52" spans="2:11">
      <c r="B52" s="6" t="s">
        <v>1209</v>
      </c>
      <c r="C52" s="17" t="s">
        <v>1210</v>
      </c>
      <c r="D52" s="6" t="s">
        <v>43</v>
      </c>
      <c r="E52" s="6"/>
      <c r="F52" s="7">
        <v>6747457.0300000003</v>
      </c>
      <c r="G52" s="7">
        <v>125.55</v>
      </c>
      <c r="H52" s="7">
        <v>27235.26</v>
      </c>
      <c r="I52" s="8">
        <v>4.3099999999999999E-2</v>
      </c>
      <c r="J52" s="8">
        <v>0.11559999999999999</v>
      </c>
      <c r="K52" s="8">
        <v>1.4999999999999999E-2</v>
      </c>
    </row>
    <row r="53" spans="2:11">
      <c r="B53" s="6" t="s">
        <v>1211</v>
      </c>
      <c r="C53" s="17">
        <v>60404811</v>
      </c>
      <c r="D53" s="6" t="s">
        <v>43</v>
      </c>
      <c r="E53" s="6"/>
      <c r="F53" s="7">
        <v>5611620</v>
      </c>
      <c r="G53" s="7">
        <v>175.49</v>
      </c>
      <c r="H53" s="7">
        <v>31660.35</v>
      </c>
      <c r="I53" s="8">
        <v>7.1000000000000004E-3</v>
      </c>
      <c r="J53" s="8">
        <v>0.1343</v>
      </c>
      <c r="K53" s="8">
        <v>1.7500000000000002E-2</v>
      </c>
    </row>
    <row r="54" spans="2:11">
      <c r="B54" s="6" t="s">
        <v>1212</v>
      </c>
      <c r="C54" s="17">
        <v>62003409</v>
      </c>
      <c r="D54" s="6" t="s">
        <v>43</v>
      </c>
      <c r="E54" s="6"/>
      <c r="F54" s="7">
        <v>1036648</v>
      </c>
      <c r="G54" s="7">
        <v>135.06</v>
      </c>
      <c r="H54" s="7">
        <v>4501.3100000000004</v>
      </c>
      <c r="I54" s="8">
        <v>2.47E-2</v>
      </c>
      <c r="J54" s="8">
        <v>1.9099999999999999E-2</v>
      </c>
      <c r="K54" s="8">
        <v>2.5000000000000001E-3</v>
      </c>
    </row>
    <row r="55" spans="2:11">
      <c r="B55" s="6" t="s">
        <v>1213</v>
      </c>
      <c r="C55" s="17">
        <v>62017140</v>
      </c>
      <c r="D55" s="6" t="s">
        <v>48</v>
      </c>
      <c r="E55" s="6"/>
      <c r="F55" s="7">
        <v>625727.21</v>
      </c>
      <c r="G55" s="7">
        <v>99.11</v>
      </c>
      <c r="H55" s="7">
        <v>2445.85</v>
      </c>
      <c r="J55" s="8">
        <v>1.04E-2</v>
      </c>
      <c r="K55" s="8">
        <v>1.2999999999999999E-3</v>
      </c>
    </row>
    <row r="56" spans="2:11">
      <c r="B56" s="6" t="s">
        <v>1214</v>
      </c>
      <c r="C56" s="17">
        <v>62008404</v>
      </c>
      <c r="D56" s="6" t="s">
        <v>43</v>
      </c>
      <c r="E56" s="6"/>
      <c r="F56" s="7">
        <v>1902.53</v>
      </c>
      <c r="G56" s="7">
        <v>128145.68</v>
      </c>
      <c r="H56" s="7">
        <v>7838.2</v>
      </c>
      <c r="I56" s="8">
        <v>0</v>
      </c>
      <c r="J56" s="8">
        <v>3.3300000000000003E-2</v>
      </c>
      <c r="K56" s="8">
        <v>4.3E-3</v>
      </c>
    </row>
    <row r="57" spans="2:11">
      <c r="B57" s="6" t="s">
        <v>1215</v>
      </c>
      <c r="C57" s="17">
        <v>62015391</v>
      </c>
      <c r="D57" s="6" t="s">
        <v>43</v>
      </c>
      <c r="E57" s="6"/>
      <c r="F57" s="7">
        <v>594.88</v>
      </c>
      <c r="G57" s="7">
        <v>136735.67000000001</v>
      </c>
      <c r="H57" s="7">
        <v>2615.12</v>
      </c>
      <c r="I57" s="8">
        <v>0</v>
      </c>
      <c r="J57" s="8">
        <v>1.11E-2</v>
      </c>
      <c r="K57" s="8">
        <v>1.4E-3</v>
      </c>
    </row>
    <row r="58" spans="2:11">
      <c r="B58" s="6" t="s">
        <v>1216</v>
      </c>
      <c r="C58" s="17" t="s">
        <v>1217</v>
      </c>
      <c r="D58" s="6" t="s">
        <v>43</v>
      </c>
      <c r="E58" s="6"/>
      <c r="F58" s="7">
        <v>758401.19</v>
      </c>
      <c r="G58" s="7">
        <v>107.51</v>
      </c>
      <c r="H58" s="7">
        <v>2621.44</v>
      </c>
      <c r="I58" s="8">
        <v>1.23E-2</v>
      </c>
      <c r="J58" s="8">
        <v>1.11E-2</v>
      </c>
      <c r="K58" s="8">
        <v>1.4E-3</v>
      </c>
    </row>
    <row r="59" spans="2:11">
      <c r="B59" s="6" t="s">
        <v>1218</v>
      </c>
      <c r="C59" s="17">
        <v>60366762</v>
      </c>
      <c r="D59" s="6" t="s">
        <v>43</v>
      </c>
      <c r="E59" s="6"/>
      <c r="F59" s="7">
        <v>2739950</v>
      </c>
      <c r="G59" s="7">
        <v>188.05</v>
      </c>
      <c r="H59" s="7">
        <v>16564.88</v>
      </c>
      <c r="I59" s="8">
        <v>8.8300000000000003E-2</v>
      </c>
      <c r="J59" s="8">
        <v>7.0300000000000001E-2</v>
      </c>
      <c r="K59" s="8">
        <v>9.1000000000000004E-3</v>
      </c>
    </row>
    <row r="62" spans="2:11">
      <c r="B62" s="6" t="s">
        <v>103</v>
      </c>
      <c r="C62" s="17"/>
      <c r="D62" s="6"/>
      <c r="E62" s="6"/>
    </row>
    <row r="66" spans="2:2">
      <c r="B66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09375" defaultRowHeight="13.2"/>
  <cols>
    <col min="2" max="2" width="31.6640625" customWidth="1"/>
    <col min="3" max="3" width="15.6640625" customWidth="1"/>
    <col min="4" max="4" width="11.6640625" customWidth="1"/>
    <col min="5" max="5" width="15.6640625" customWidth="1"/>
    <col min="6" max="6" width="14.6640625" customWidth="1"/>
    <col min="7" max="7" width="13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1119</v>
      </c>
    </row>
    <row r="7" spans="2:12" ht="15.6">
      <c r="B7" s="2" t="s">
        <v>1219</v>
      </c>
    </row>
    <row r="8" spans="2:12">
      <c r="B8" s="3" t="s">
        <v>76</v>
      </c>
      <c r="C8" s="3" t="s">
        <v>77</v>
      </c>
      <c r="D8" s="3" t="s">
        <v>160</v>
      </c>
      <c r="E8" s="3" t="s">
        <v>81</v>
      </c>
      <c r="F8" s="3" t="s">
        <v>107</v>
      </c>
      <c r="G8" s="3" t="s">
        <v>109</v>
      </c>
      <c r="H8" s="3" t="s">
        <v>42</v>
      </c>
      <c r="I8" s="3" t="s">
        <v>1120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 t="s">
        <v>114</v>
      </c>
      <c r="G9" s="4" t="s">
        <v>116</v>
      </c>
      <c r="H9" s="4" t="s">
        <v>117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1087</v>
      </c>
      <c r="C11" s="12"/>
      <c r="D11" s="3"/>
      <c r="E11" s="3"/>
      <c r="F11" s="3"/>
      <c r="G11" s="9">
        <v>240000</v>
      </c>
      <c r="I11" s="9">
        <v>193.67</v>
      </c>
      <c r="K11" s="10">
        <v>1</v>
      </c>
      <c r="L11" s="10">
        <v>1E-4</v>
      </c>
    </row>
    <row r="12" spans="2:12">
      <c r="B12" s="3" t="s">
        <v>1220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1221</v>
      </c>
      <c r="C13" s="12"/>
      <c r="D13" s="3"/>
      <c r="E13" s="3"/>
      <c r="F13" s="3"/>
      <c r="G13" s="9">
        <v>240000</v>
      </c>
      <c r="I13" s="9">
        <v>193.67</v>
      </c>
      <c r="K13" s="10">
        <v>1</v>
      </c>
      <c r="L13" s="10">
        <v>1E-4</v>
      </c>
    </row>
    <row r="14" spans="2:12">
      <c r="B14" s="6" t="s">
        <v>708</v>
      </c>
      <c r="C14" s="17" t="s">
        <v>1222</v>
      </c>
      <c r="D14" s="6" t="s">
        <v>456</v>
      </c>
      <c r="E14" s="6" t="s">
        <v>43</v>
      </c>
      <c r="F14" s="6" t="s">
        <v>1223</v>
      </c>
      <c r="G14" s="7">
        <v>240000</v>
      </c>
      <c r="H14" s="7">
        <v>25.1</v>
      </c>
      <c r="I14" s="7">
        <v>193.67</v>
      </c>
      <c r="J14" s="8">
        <v>0.1134</v>
      </c>
      <c r="K14" s="8">
        <v>1</v>
      </c>
      <c r="L14" s="8">
        <v>1E-4</v>
      </c>
    </row>
    <row r="17" spans="2:6">
      <c r="B17" s="6" t="s">
        <v>103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7" width="11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1119</v>
      </c>
    </row>
    <row r="7" spans="2:12" ht="15.6">
      <c r="B7" s="2" t="s">
        <v>1224</v>
      </c>
    </row>
    <row r="8" spans="2:12">
      <c r="B8" s="3" t="s">
        <v>76</v>
      </c>
      <c r="C8" s="3" t="s">
        <v>77</v>
      </c>
      <c r="D8" s="3" t="s">
        <v>160</v>
      </c>
      <c r="E8" s="3" t="s">
        <v>107</v>
      </c>
      <c r="F8" s="3" t="s">
        <v>81</v>
      </c>
      <c r="G8" s="3" t="s">
        <v>109</v>
      </c>
      <c r="H8" s="3" t="s">
        <v>42</v>
      </c>
      <c r="I8" s="3" t="s">
        <v>1120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 t="s">
        <v>114</v>
      </c>
      <c r="F9" s="4"/>
      <c r="G9" s="4" t="s">
        <v>116</v>
      </c>
      <c r="H9" s="4" t="s">
        <v>117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1096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1225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1097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1226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1227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1099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844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1228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1097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1100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1099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1101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844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103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2"/>
  <sheetViews>
    <sheetView rightToLeft="1" workbookViewId="0">
      <selection activeCell="E15" sqref="E15"/>
    </sheetView>
  </sheetViews>
  <sheetFormatPr defaultColWidth="9.109375" defaultRowHeight="13.2"/>
  <cols>
    <col min="2" max="2" width="34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7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1119</v>
      </c>
    </row>
    <row r="7" spans="2:11" ht="15.6">
      <c r="B7" s="2" t="s">
        <v>1229</v>
      </c>
    </row>
    <row r="8" spans="2:11">
      <c r="B8" s="3" t="s">
        <v>76</v>
      </c>
      <c r="C8" s="3" t="s">
        <v>77</v>
      </c>
      <c r="D8" s="3" t="s">
        <v>160</v>
      </c>
      <c r="E8" s="3" t="s">
        <v>107</v>
      </c>
      <c r="F8" s="3" t="s">
        <v>81</v>
      </c>
      <c r="G8" s="3" t="s">
        <v>109</v>
      </c>
      <c r="H8" s="3" t="s">
        <v>42</v>
      </c>
      <c r="I8" s="3" t="s">
        <v>1120</v>
      </c>
      <c r="J8" s="3" t="s">
        <v>112</v>
      </c>
      <c r="K8" s="3" t="s">
        <v>113</v>
      </c>
    </row>
    <row r="9" spans="2:11">
      <c r="B9" s="4"/>
      <c r="C9" s="4"/>
      <c r="D9" s="4"/>
      <c r="E9" s="4" t="s">
        <v>114</v>
      </c>
      <c r="F9" s="4"/>
      <c r="G9" s="4" t="s">
        <v>116</v>
      </c>
      <c r="H9" s="4" t="s">
        <v>117</v>
      </c>
      <c r="I9" s="4" t="s">
        <v>88</v>
      </c>
      <c r="J9" s="4" t="s">
        <v>87</v>
      </c>
      <c r="K9" s="4" t="s">
        <v>87</v>
      </c>
    </row>
    <row r="11" spans="2:11">
      <c r="B11" s="3" t="s">
        <v>1103</v>
      </c>
      <c r="C11" s="12"/>
      <c r="D11" s="3"/>
      <c r="E11" s="3"/>
      <c r="F11" s="3"/>
      <c r="G11" s="9">
        <v>-94308674</v>
      </c>
      <c r="I11" s="9">
        <v>9782.31</v>
      </c>
      <c r="J11" s="10">
        <v>1</v>
      </c>
      <c r="K11" s="10">
        <v>5.4000000000000003E-3</v>
      </c>
    </row>
    <row r="12" spans="2:11">
      <c r="B12" s="3" t="s">
        <v>1230</v>
      </c>
      <c r="C12" s="12"/>
      <c r="D12" s="3"/>
      <c r="E12" s="3"/>
      <c r="F12" s="3"/>
      <c r="G12" s="9">
        <v>-94308674</v>
      </c>
      <c r="I12" s="9">
        <v>9782.31</v>
      </c>
      <c r="J12" s="10">
        <v>1</v>
      </c>
      <c r="K12" s="10">
        <v>5.4000000000000003E-3</v>
      </c>
    </row>
    <row r="13" spans="2:11">
      <c r="B13" s="13" t="s">
        <v>1097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1226</v>
      </c>
      <c r="C14" s="14"/>
      <c r="D14" s="13"/>
      <c r="E14" s="13"/>
      <c r="F14" s="13"/>
      <c r="G14" s="15">
        <v>-94308674</v>
      </c>
      <c r="I14" s="15">
        <v>9782.31</v>
      </c>
      <c r="J14" s="16">
        <v>1</v>
      </c>
      <c r="K14" s="16">
        <v>5.4000000000000003E-3</v>
      </c>
    </row>
    <row r="15" spans="2:11">
      <c r="B15" s="6" t="s">
        <v>1231</v>
      </c>
      <c r="C15" s="17">
        <v>9905865</v>
      </c>
      <c r="D15" s="6"/>
      <c r="E15" s="6" t="s">
        <v>1233</v>
      </c>
      <c r="F15" s="6" t="s">
        <v>92</v>
      </c>
      <c r="G15" s="7">
        <v>-300000</v>
      </c>
      <c r="H15" s="7">
        <v>0.6</v>
      </c>
      <c r="I15" s="7">
        <v>-1.8</v>
      </c>
      <c r="J15" s="8">
        <v>-2.0000000000000001E-4</v>
      </c>
      <c r="K15" s="8">
        <v>0</v>
      </c>
    </row>
    <row r="16" spans="2:11">
      <c r="B16" s="6" t="s">
        <v>1232</v>
      </c>
      <c r="C16" s="17">
        <v>9905844</v>
      </c>
      <c r="D16" s="6"/>
      <c r="E16" s="6" t="s">
        <v>1233</v>
      </c>
      <c r="F16" s="6" t="s">
        <v>92</v>
      </c>
      <c r="G16" s="7">
        <v>-85000</v>
      </c>
      <c r="H16" s="7">
        <v>-2.09</v>
      </c>
      <c r="I16" s="7">
        <v>1.78</v>
      </c>
      <c r="J16" s="8">
        <v>2.0000000000000001E-4</v>
      </c>
      <c r="K16" s="8">
        <v>0</v>
      </c>
    </row>
    <row r="17" spans="2:11">
      <c r="B17" s="6" t="s">
        <v>1234</v>
      </c>
      <c r="C17" s="17">
        <v>9905836</v>
      </c>
      <c r="D17" s="6"/>
      <c r="E17" s="6" t="s">
        <v>1235</v>
      </c>
      <c r="F17" s="6" t="s">
        <v>92</v>
      </c>
      <c r="G17" s="7">
        <v>-1284500</v>
      </c>
      <c r="H17" s="7">
        <v>-2.48</v>
      </c>
      <c r="I17" s="7">
        <v>31.8</v>
      </c>
      <c r="J17" s="8">
        <v>3.3E-3</v>
      </c>
      <c r="K17" s="8">
        <v>0</v>
      </c>
    </row>
    <row r="18" spans="2:11">
      <c r="B18" s="6" t="s">
        <v>1236</v>
      </c>
      <c r="C18" s="17">
        <v>9905803</v>
      </c>
      <c r="D18" s="6"/>
      <c r="E18" s="6" t="s">
        <v>1237</v>
      </c>
      <c r="F18" s="6" t="s">
        <v>92</v>
      </c>
      <c r="G18" s="7">
        <v>-5617174</v>
      </c>
      <c r="H18" s="7">
        <v>-4.33</v>
      </c>
      <c r="I18" s="7">
        <v>243.01</v>
      </c>
      <c r="J18" s="8">
        <v>2.4799999999999999E-2</v>
      </c>
      <c r="K18" s="8">
        <v>1E-4</v>
      </c>
    </row>
    <row r="19" spans="2:11">
      <c r="B19" s="6" t="s">
        <v>1238</v>
      </c>
      <c r="C19" s="17">
        <v>9905838</v>
      </c>
      <c r="D19" s="6"/>
      <c r="E19" s="6" t="s">
        <v>1235</v>
      </c>
      <c r="F19" s="6" t="s">
        <v>92</v>
      </c>
      <c r="G19" s="7">
        <v>-550000</v>
      </c>
      <c r="H19" s="7">
        <v>-7.63</v>
      </c>
      <c r="I19" s="7">
        <v>41.95</v>
      </c>
      <c r="J19" s="8">
        <v>4.3E-3</v>
      </c>
      <c r="K19" s="8">
        <v>0</v>
      </c>
    </row>
    <row r="20" spans="2:11">
      <c r="B20" s="6" t="s">
        <v>1239</v>
      </c>
      <c r="C20" s="17">
        <v>9905854</v>
      </c>
      <c r="D20" s="6"/>
      <c r="E20" s="6" t="s">
        <v>1235</v>
      </c>
      <c r="F20" s="6" t="s">
        <v>92</v>
      </c>
      <c r="G20" s="7">
        <v>-1000000</v>
      </c>
      <c r="H20" s="7">
        <v>-7.37</v>
      </c>
      <c r="I20" s="7">
        <v>73.75</v>
      </c>
      <c r="J20" s="8">
        <v>7.4999999999999997E-3</v>
      </c>
      <c r="K20" s="8">
        <v>0</v>
      </c>
    </row>
    <row r="21" spans="2:11">
      <c r="B21" s="6" t="s">
        <v>1240</v>
      </c>
      <c r="C21" s="17">
        <v>9905908</v>
      </c>
      <c r="D21" s="6"/>
      <c r="E21" s="6" t="s">
        <v>1</v>
      </c>
      <c r="F21" s="6" t="s">
        <v>92</v>
      </c>
      <c r="G21" s="7">
        <v>-454000</v>
      </c>
      <c r="H21" s="7">
        <v>0.83</v>
      </c>
      <c r="I21" s="7">
        <v>-3.77</v>
      </c>
      <c r="J21" s="8">
        <v>-4.0000000000000002E-4</v>
      </c>
      <c r="K21" s="8">
        <v>0</v>
      </c>
    </row>
    <row r="22" spans="2:11">
      <c r="B22" s="6" t="s">
        <v>1241</v>
      </c>
      <c r="C22" s="17">
        <v>9905899</v>
      </c>
      <c r="D22" s="6"/>
      <c r="E22" s="6" t="s">
        <v>1242</v>
      </c>
      <c r="F22" s="6" t="s">
        <v>92</v>
      </c>
      <c r="G22" s="7">
        <v>-2040000</v>
      </c>
      <c r="H22" s="7">
        <v>0.34</v>
      </c>
      <c r="I22" s="7">
        <v>-7.03</v>
      </c>
      <c r="J22" s="8">
        <v>-6.9999999999999999E-4</v>
      </c>
      <c r="K22" s="8">
        <v>0</v>
      </c>
    </row>
    <row r="23" spans="2:11">
      <c r="B23" s="6" t="s">
        <v>1243</v>
      </c>
      <c r="C23" s="17">
        <v>9905863</v>
      </c>
      <c r="D23" s="6"/>
      <c r="E23" s="6" t="s">
        <v>1244</v>
      </c>
      <c r="F23" s="6" t="s">
        <v>92</v>
      </c>
      <c r="G23" s="7">
        <v>-19635000</v>
      </c>
      <c r="H23" s="7">
        <v>-3.48</v>
      </c>
      <c r="I23" s="7">
        <v>683.79</v>
      </c>
      <c r="J23" s="8">
        <v>6.9900000000000004E-2</v>
      </c>
      <c r="K23" s="8">
        <v>4.0000000000000002E-4</v>
      </c>
    </row>
    <row r="24" spans="2:11">
      <c r="B24" s="6" t="s">
        <v>1245</v>
      </c>
      <c r="C24" s="17">
        <v>9905858</v>
      </c>
      <c r="D24" s="6"/>
      <c r="E24" s="6" t="s">
        <v>1246</v>
      </c>
      <c r="F24" s="6" t="s">
        <v>92</v>
      </c>
      <c r="G24" s="7">
        <v>-1000000</v>
      </c>
      <c r="H24" s="7">
        <v>-5.52</v>
      </c>
      <c r="I24" s="7">
        <v>55.25</v>
      </c>
      <c r="J24" s="8">
        <v>5.5999999999999999E-3</v>
      </c>
      <c r="K24" s="8">
        <v>0</v>
      </c>
    </row>
    <row r="25" spans="2:11">
      <c r="B25" s="6" t="s">
        <v>1247</v>
      </c>
      <c r="C25" s="17">
        <v>9905843</v>
      </c>
      <c r="D25" s="6"/>
      <c r="E25" s="6" t="s">
        <v>1233</v>
      </c>
      <c r="F25" s="6" t="s">
        <v>92</v>
      </c>
      <c r="G25" s="7">
        <v>-33460000</v>
      </c>
      <c r="H25" s="7">
        <v>-11.1</v>
      </c>
      <c r="I25" s="7">
        <v>3715.4</v>
      </c>
      <c r="J25" s="8">
        <v>0.37980000000000003</v>
      </c>
      <c r="K25" s="8">
        <v>2.0999999999999999E-3</v>
      </c>
    </row>
    <row r="26" spans="2:11">
      <c r="B26" s="6" t="s">
        <v>1247</v>
      </c>
      <c r="C26" s="17">
        <v>9905842</v>
      </c>
      <c r="D26" s="6"/>
      <c r="E26" s="6" t="s">
        <v>1233</v>
      </c>
      <c r="F26" s="6" t="s">
        <v>92</v>
      </c>
      <c r="G26" s="7">
        <v>-1100000</v>
      </c>
      <c r="H26" s="7">
        <v>-11.1</v>
      </c>
      <c r="I26" s="7">
        <v>122.14</v>
      </c>
      <c r="J26" s="8">
        <v>1.2500000000000001E-2</v>
      </c>
      <c r="K26" s="8">
        <v>1E-4</v>
      </c>
    </row>
    <row r="27" spans="2:11">
      <c r="B27" s="6" t="s">
        <v>1248</v>
      </c>
      <c r="C27" s="17">
        <v>9905801</v>
      </c>
      <c r="D27" s="6"/>
      <c r="E27" s="6" t="s">
        <v>1237</v>
      </c>
      <c r="F27" s="6" t="s">
        <v>92</v>
      </c>
      <c r="G27" s="7">
        <v>-27783000</v>
      </c>
      <c r="H27" s="7">
        <v>-17.37</v>
      </c>
      <c r="I27" s="7">
        <v>4826.05</v>
      </c>
      <c r="J27" s="8">
        <v>0.49330000000000002</v>
      </c>
      <c r="K27" s="8">
        <v>2.7000000000000001E-3</v>
      </c>
    </row>
    <row r="28" spans="2:11">
      <c r="B28" s="13" t="s">
        <v>1227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1099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844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3" t="s">
        <v>1249</v>
      </c>
      <c r="C31" s="12"/>
      <c r="D31" s="3"/>
      <c r="E31" s="3"/>
      <c r="F31" s="3"/>
      <c r="G31" s="9">
        <v>0</v>
      </c>
      <c r="I31" s="9">
        <v>0</v>
      </c>
      <c r="J31" s="10">
        <v>0</v>
      </c>
      <c r="K31" s="10">
        <v>0</v>
      </c>
    </row>
    <row r="32" spans="2:11">
      <c r="B32" s="13" t="s">
        <v>1097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13" t="s">
        <v>1100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4" spans="2:11">
      <c r="B34" s="13" t="s">
        <v>1099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13" t="s">
        <v>844</v>
      </c>
      <c r="C35" s="14"/>
      <c r="D35" s="13"/>
      <c r="E35" s="13"/>
      <c r="F35" s="13"/>
      <c r="G35" s="15">
        <v>0</v>
      </c>
      <c r="I35" s="15">
        <v>0</v>
      </c>
      <c r="J35" s="16">
        <v>0</v>
      </c>
      <c r="K35" s="16">
        <v>0</v>
      </c>
    </row>
    <row r="38" spans="2:11">
      <c r="B38" s="6" t="s">
        <v>103</v>
      </c>
      <c r="C38" s="17"/>
      <c r="D38" s="6"/>
      <c r="E38" s="6"/>
      <c r="F38" s="6"/>
    </row>
    <row r="42" spans="2:11">
      <c r="B42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</row>
    <row r="6" spans="2:17" ht="15.6">
      <c r="B6" s="2" t="s">
        <v>1119</v>
      </c>
    </row>
    <row r="7" spans="2:17" ht="15.6">
      <c r="B7" s="2" t="s">
        <v>1250</v>
      </c>
    </row>
    <row r="8" spans="2:17">
      <c r="B8" s="3" t="s">
        <v>76</v>
      </c>
      <c r="C8" s="3" t="s">
        <v>77</v>
      </c>
      <c r="D8" s="3" t="s">
        <v>1107</v>
      </c>
      <c r="E8" s="3" t="s">
        <v>79</v>
      </c>
      <c r="F8" s="3" t="s">
        <v>80</v>
      </c>
      <c r="G8" s="3" t="s">
        <v>107</v>
      </c>
      <c r="H8" s="3" t="s">
        <v>108</v>
      </c>
      <c r="I8" s="3" t="s">
        <v>81</v>
      </c>
      <c r="J8" s="3" t="s">
        <v>82</v>
      </c>
      <c r="K8" s="3" t="s">
        <v>83</v>
      </c>
      <c r="L8" s="3" t="s">
        <v>109</v>
      </c>
      <c r="M8" s="3" t="s">
        <v>42</v>
      </c>
      <c r="N8" s="3" t="s">
        <v>1120</v>
      </c>
      <c r="O8" s="3" t="s">
        <v>111</v>
      </c>
      <c r="P8" s="3" t="s">
        <v>112</v>
      </c>
      <c r="Q8" s="3" t="s">
        <v>113</v>
      </c>
    </row>
    <row r="9" spans="2:17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87</v>
      </c>
      <c r="K9" s="4" t="s">
        <v>87</v>
      </c>
      <c r="L9" s="4" t="s">
        <v>116</v>
      </c>
      <c r="M9" s="4" t="s">
        <v>117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1108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90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1109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1113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1114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1115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1116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1117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1118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1109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1113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1114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1115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1116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1117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1118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103</v>
      </c>
      <c r="C30" s="17"/>
      <c r="D30" s="6"/>
      <c r="E30" s="6"/>
      <c r="F30" s="6"/>
      <c r="G30" s="6"/>
      <c r="I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4"/>
  <sheetViews>
    <sheetView rightToLeft="1" workbookViewId="0">
      <selection activeCell="F13" sqref="F13"/>
    </sheetView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5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</row>
    <row r="6" spans="2:18" ht="15.6">
      <c r="B6" s="2" t="s">
        <v>1251</v>
      </c>
    </row>
    <row r="7" spans="2:18">
      <c r="B7" s="3" t="s">
        <v>76</v>
      </c>
      <c r="C7" s="3" t="s">
        <v>1252</v>
      </c>
      <c r="D7" s="3" t="s">
        <v>77</v>
      </c>
      <c r="E7" s="3" t="s">
        <v>78</v>
      </c>
      <c r="F7" s="3" t="s">
        <v>79</v>
      </c>
      <c r="G7" s="3" t="s">
        <v>107</v>
      </c>
      <c r="H7" s="3" t="s">
        <v>80</v>
      </c>
      <c r="I7" s="3" t="s">
        <v>108</v>
      </c>
      <c r="J7" s="3" t="s">
        <v>1253</v>
      </c>
      <c r="K7" s="3" t="s">
        <v>81</v>
      </c>
      <c r="L7" s="3" t="s">
        <v>82</v>
      </c>
      <c r="M7" s="3" t="s">
        <v>83</v>
      </c>
      <c r="N7" s="3" t="s">
        <v>109</v>
      </c>
      <c r="O7" s="3" t="s">
        <v>42</v>
      </c>
      <c r="P7" s="3" t="s">
        <v>1120</v>
      </c>
      <c r="Q7" s="3" t="s">
        <v>112</v>
      </c>
      <c r="R7" s="3" t="s">
        <v>113</v>
      </c>
    </row>
    <row r="8" spans="2:18">
      <c r="B8" s="4"/>
      <c r="C8" s="4"/>
      <c r="D8" s="4"/>
      <c r="E8" s="4"/>
      <c r="F8" s="4"/>
      <c r="G8" s="4" t="s">
        <v>114</v>
      </c>
      <c r="H8" s="4"/>
      <c r="I8" s="4" t="s">
        <v>115</v>
      </c>
      <c r="J8" s="4"/>
      <c r="K8" s="4"/>
      <c r="L8" s="4" t="s">
        <v>87</v>
      </c>
      <c r="M8" s="4" t="s">
        <v>87</v>
      </c>
      <c r="N8" s="4" t="s">
        <v>116</v>
      </c>
      <c r="O8" s="4" t="s">
        <v>117</v>
      </c>
      <c r="P8" s="4" t="s">
        <v>88</v>
      </c>
      <c r="Q8" s="4" t="s">
        <v>87</v>
      </c>
      <c r="R8" s="4" t="s">
        <v>87</v>
      </c>
    </row>
    <row r="10" spans="2:18">
      <c r="B10" s="3" t="s">
        <v>1254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N10" s="9">
        <v>4821198.2699999996</v>
      </c>
      <c r="P10" s="9">
        <v>4821.2</v>
      </c>
      <c r="Q10" s="10">
        <v>1</v>
      </c>
      <c r="R10" s="10">
        <v>2.7000000000000001E-3</v>
      </c>
    </row>
    <row r="11" spans="2:18">
      <c r="B11" s="3" t="s">
        <v>1255</v>
      </c>
      <c r="C11" s="3"/>
      <c r="D11" s="12"/>
      <c r="E11" s="3"/>
      <c r="F11" s="3"/>
      <c r="G11" s="3"/>
      <c r="H11" s="3"/>
      <c r="J11" s="3"/>
      <c r="K11" s="3"/>
      <c r="N11" s="9">
        <v>4821198.2699999996</v>
      </c>
      <c r="P11" s="9">
        <v>4821.2</v>
      </c>
      <c r="Q11" s="10">
        <v>1</v>
      </c>
      <c r="R11" s="10">
        <v>2.7000000000000001E-3</v>
      </c>
    </row>
    <row r="12" spans="2:18">
      <c r="B12" s="13" t="s">
        <v>1256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N12" s="15">
        <v>4821198.2699999996</v>
      </c>
      <c r="P12" s="15">
        <v>4821.2</v>
      </c>
      <c r="Q12" s="16">
        <v>1</v>
      </c>
      <c r="R12" s="16">
        <v>2.7000000000000001E-3</v>
      </c>
    </row>
    <row r="13" spans="2:18">
      <c r="B13" s="6" t="s">
        <v>1257</v>
      </c>
      <c r="C13" s="6" t="s">
        <v>1258</v>
      </c>
      <c r="D13" s="17">
        <v>300005</v>
      </c>
      <c r="E13" s="6"/>
      <c r="F13" s="6"/>
      <c r="G13" s="6"/>
      <c r="H13" s="6"/>
      <c r="I13" s="17">
        <v>0</v>
      </c>
      <c r="J13" s="6" t="s">
        <v>96</v>
      </c>
      <c r="K13" s="6" t="s">
        <v>92</v>
      </c>
      <c r="N13" s="7">
        <v>4821198.2699999996</v>
      </c>
      <c r="O13" s="7">
        <v>100</v>
      </c>
      <c r="P13" s="7">
        <v>4821.2</v>
      </c>
      <c r="Q13" s="8">
        <v>1</v>
      </c>
      <c r="R13" s="8">
        <v>2.7000000000000001E-3</v>
      </c>
    </row>
    <row r="14" spans="2:18">
      <c r="B14" s="13" t="s">
        <v>1259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1260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1261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1262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1263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1264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1265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1266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1267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1268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1259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1260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1261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1267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103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1269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108</v>
      </c>
      <c r="H7" s="3" t="s">
        <v>81</v>
      </c>
      <c r="I7" s="3" t="s">
        <v>82</v>
      </c>
      <c r="J7" s="3" t="s">
        <v>83</v>
      </c>
      <c r="K7" s="3" t="s">
        <v>109</v>
      </c>
      <c r="L7" s="3" t="s">
        <v>42</v>
      </c>
      <c r="M7" s="3" t="s">
        <v>1120</v>
      </c>
      <c r="N7" s="3" t="s">
        <v>112</v>
      </c>
      <c r="O7" s="3" t="s">
        <v>113</v>
      </c>
    </row>
    <row r="8" spans="2:15">
      <c r="B8" s="4"/>
      <c r="C8" s="4"/>
      <c r="D8" s="4"/>
      <c r="E8" s="4"/>
      <c r="F8" s="4"/>
      <c r="G8" s="4" t="s">
        <v>115</v>
      </c>
      <c r="H8" s="4"/>
      <c r="I8" s="4" t="s">
        <v>87</v>
      </c>
      <c r="J8" s="4" t="s">
        <v>87</v>
      </c>
      <c r="K8" s="4" t="s">
        <v>116</v>
      </c>
      <c r="L8" s="4" t="s">
        <v>117</v>
      </c>
      <c r="M8" s="4" t="s">
        <v>88</v>
      </c>
      <c r="N8" s="4" t="s">
        <v>87</v>
      </c>
      <c r="O8" s="4" t="s">
        <v>87</v>
      </c>
    </row>
    <row r="10" spans="2:15">
      <c r="B10" s="3" t="s">
        <v>1270</v>
      </c>
      <c r="C10" s="12"/>
      <c r="D10" s="3"/>
      <c r="E10" s="3"/>
      <c r="F10" s="3"/>
      <c r="G10" s="12">
        <v>0</v>
      </c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1271</v>
      </c>
      <c r="C12" s="14"/>
      <c r="D12" s="13"/>
      <c r="E12" s="13"/>
      <c r="F12" s="13"/>
      <c r="G12" s="14">
        <v>0</v>
      </c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1126</v>
      </c>
      <c r="C13" s="14"/>
      <c r="D13" s="13"/>
      <c r="E13" s="13"/>
      <c r="F13" s="13"/>
      <c r="G13" s="14">
        <v>0</v>
      </c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1272</v>
      </c>
      <c r="C14" s="14"/>
      <c r="D14" s="13"/>
      <c r="E14" s="13"/>
      <c r="F14" s="13"/>
      <c r="G14" s="14">
        <v>0</v>
      </c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1273</v>
      </c>
      <c r="C15" s="14"/>
      <c r="D15" s="13"/>
      <c r="E15" s="13"/>
      <c r="F15" s="13"/>
      <c r="G15" s="14">
        <v>0</v>
      </c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844</v>
      </c>
      <c r="C16" s="14"/>
      <c r="D16" s="13"/>
      <c r="E16" s="13"/>
      <c r="F16" s="13"/>
      <c r="G16" s="14">
        <v>0</v>
      </c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103</v>
      </c>
      <c r="C20" s="17"/>
      <c r="D20" s="6"/>
      <c r="E20" s="6"/>
      <c r="F20" s="6"/>
      <c r="H20" s="6"/>
    </row>
    <row r="24" spans="2:15">
      <c r="B24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</row>
    <row r="6" spans="2:10" ht="15.6">
      <c r="B6" s="2" t="s">
        <v>1274</v>
      </c>
    </row>
    <row r="7" spans="2:10">
      <c r="B7" s="3" t="s">
        <v>76</v>
      </c>
      <c r="C7" s="3" t="s">
        <v>1275</v>
      </c>
      <c r="D7" s="3" t="s">
        <v>1276</v>
      </c>
      <c r="E7" s="3" t="s">
        <v>1277</v>
      </c>
      <c r="F7" s="3" t="s">
        <v>81</v>
      </c>
      <c r="G7" s="3" t="s">
        <v>1278</v>
      </c>
      <c r="H7" s="3" t="s">
        <v>85</v>
      </c>
      <c r="I7" s="3" t="s">
        <v>86</v>
      </c>
      <c r="J7" s="3" t="s">
        <v>1279</v>
      </c>
    </row>
    <row r="8" spans="2:10">
      <c r="B8" s="4"/>
      <c r="C8" s="4"/>
      <c r="D8" s="4"/>
      <c r="E8" s="4" t="s">
        <v>115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1280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1281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1282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1283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1284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1282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1283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103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1285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1120</v>
      </c>
      <c r="J7" s="3" t="s">
        <v>112</v>
      </c>
      <c r="K7" s="3" t="s">
        <v>113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1286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103</v>
      </c>
      <c r="C15" s="6"/>
      <c r="D15" s="6"/>
      <c r="E15" s="6"/>
      <c r="F15" s="6"/>
    </row>
    <row r="19" spans="2:2">
      <c r="B19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3"/>
  <sheetViews>
    <sheetView rightToLeft="1" workbookViewId="0">
      <selection activeCell="K11" sqref="K11:K21"/>
    </sheetView>
  </sheetViews>
  <sheetFormatPr defaultColWidth="9.109375" defaultRowHeight="13.2"/>
  <cols>
    <col min="2" max="2" width="22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1287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1120</v>
      </c>
      <c r="J7" s="3" t="s">
        <v>112</v>
      </c>
      <c r="K7" s="3" t="s">
        <v>113</v>
      </c>
    </row>
    <row r="8" spans="2:11" ht="13.8" thickBot="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1288</v>
      </c>
      <c r="C10" s="12"/>
      <c r="D10" s="3"/>
      <c r="E10" s="3"/>
      <c r="F10" s="3"/>
      <c r="I10" s="9">
        <f>I11+I23</f>
        <v>3883.1499999999996</v>
      </c>
      <c r="J10" s="10">
        <f>I10/$I$10</f>
        <v>1</v>
      </c>
      <c r="K10" s="10">
        <f>I10/'סכום נכסי הקרן'!$C$42</f>
        <v>2.1429830612851764E-3</v>
      </c>
    </row>
    <row r="11" spans="2:11">
      <c r="B11" s="3" t="s">
        <v>90</v>
      </c>
      <c r="C11" s="12"/>
      <c r="D11" s="3"/>
      <c r="E11" s="3"/>
      <c r="F11" s="3"/>
      <c r="I11" s="9">
        <f>SUM(I12:I21)</f>
        <v>3883.1499999999996</v>
      </c>
      <c r="J11" s="10">
        <f t="shared" ref="J11:J21" si="0">I11/$I$10</f>
        <v>1</v>
      </c>
      <c r="K11" s="10">
        <f>I11/'סכום נכסי הקרן'!$C$42</f>
        <v>2.1429830612851764E-3</v>
      </c>
    </row>
    <row r="12" spans="2:11">
      <c r="B12" s="6" t="s">
        <v>1137</v>
      </c>
      <c r="C12" s="17">
        <v>1127679</v>
      </c>
      <c r="D12" s="6" t="s">
        <v>1138</v>
      </c>
      <c r="E12" s="6" t="s">
        <v>172</v>
      </c>
      <c r="F12" s="6" t="s">
        <v>92</v>
      </c>
      <c r="G12" s="25"/>
      <c r="I12" s="7">
        <v>215.43</v>
      </c>
      <c r="J12" s="8">
        <f t="shared" si="0"/>
        <v>5.5478155621080834E-2</v>
      </c>
      <c r="K12" s="8">
        <f>I12/'סכום נכסי הקרן'!$C$42</f>
        <v>1.1888874776731921E-4</v>
      </c>
    </row>
    <row r="13" spans="2:11">
      <c r="B13" s="6" t="s">
        <v>1139</v>
      </c>
      <c r="C13" s="17">
        <v>11008330</v>
      </c>
      <c r="D13" s="6" t="s">
        <v>1138</v>
      </c>
      <c r="E13" s="6" t="s">
        <v>172</v>
      </c>
      <c r="F13" s="6" t="s">
        <v>92</v>
      </c>
      <c r="G13" s="25"/>
      <c r="I13" s="7">
        <v>533.13</v>
      </c>
      <c r="J13" s="8">
        <f t="shared" si="0"/>
        <v>0.13729317693109977</v>
      </c>
      <c r="K13" s="8">
        <f>I13/'סכום נכסי הקרן'!$C$42</f>
        <v>2.9421695259337552E-4</v>
      </c>
    </row>
    <row r="14" spans="2:11">
      <c r="B14" s="6" t="s">
        <v>1140</v>
      </c>
      <c r="C14" s="17">
        <v>11207400</v>
      </c>
      <c r="D14" s="6" t="s">
        <v>1138</v>
      </c>
      <c r="E14" s="6" t="s">
        <v>172</v>
      </c>
      <c r="F14" s="6" t="s">
        <v>92</v>
      </c>
      <c r="G14" s="25"/>
      <c r="I14" s="7">
        <v>1789.7</v>
      </c>
      <c r="J14" s="8">
        <f t="shared" si="0"/>
        <v>0.46088871148423322</v>
      </c>
      <c r="K14" s="8">
        <f>I14/'סכום נכסי הקרן'!$C$42</f>
        <v>9.876767018482625E-4</v>
      </c>
    </row>
    <row r="15" spans="2:11">
      <c r="B15" s="6" t="s">
        <v>1141</v>
      </c>
      <c r="C15" s="17">
        <v>1125624</v>
      </c>
      <c r="D15" s="6" t="s">
        <v>1138</v>
      </c>
      <c r="E15" s="6" t="s">
        <v>172</v>
      </c>
      <c r="F15" s="6" t="s">
        <v>92</v>
      </c>
      <c r="G15" s="25"/>
      <c r="I15" s="7">
        <v>215.43</v>
      </c>
      <c r="J15" s="8">
        <f t="shared" si="0"/>
        <v>5.5478155621080834E-2</v>
      </c>
      <c r="K15" s="8">
        <f>I15/'סכום נכסי הקרן'!$C$42</f>
        <v>1.1888874776731921E-4</v>
      </c>
    </row>
    <row r="16" spans="2:11">
      <c r="B16" s="6" t="s">
        <v>1142</v>
      </c>
      <c r="C16" s="17">
        <v>1131184</v>
      </c>
      <c r="D16" s="6" t="s">
        <v>1138</v>
      </c>
      <c r="E16" s="6" t="s">
        <v>172</v>
      </c>
      <c r="F16" s="6" t="s">
        <v>92</v>
      </c>
      <c r="G16" s="25"/>
      <c r="I16" s="7">
        <v>215.43</v>
      </c>
      <c r="J16" s="8">
        <f t="shared" si="0"/>
        <v>5.5478155621080834E-2</v>
      </c>
      <c r="K16" s="8">
        <f>I16/'סכום נכסי הקרן'!$C$42</f>
        <v>1.1888874776731921E-4</v>
      </c>
    </row>
    <row r="17" spans="2:11">
      <c r="B17" s="6" t="s">
        <v>1143</v>
      </c>
      <c r="C17" s="17">
        <v>1134394</v>
      </c>
      <c r="D17" s="6" t="s">
        <v>1138</v>
      </c>
      <c r="E17" s="6" t="s">
        <v>172</v>
      </c>
      <c r="F17" s="6" t="s">
        <v>92</v>
      </c>
      <c r="G17" s="25"/>
      <c r="I17" s="7">
        <v>215.43</v>
      </c>
      <c r="J17" s="8">
        <f t="shared" si="0"/>
        <v>5.5478155621080834E-2</v>
      </c>
      <c r="K17" s="8">
        <f>I17/'סכום נכסי הקרן'!$C$42</f>
        <v>1.1888874776731921E-4</v>
      </c>
    </row>
    <row r="18" spans="2:11">
      <c r="B18" s="6" t="s">
        <v>1147</v>
      </c>
      <c r="C18" s="17">
        <v>11103780</v>
      </c>
      <c r="D18" s="6" t="s">
        <v>1145</v>
      </c>
      <c r="E18" s="6" t="s">
        <v>172</v>
      </c>
      <c r="F18" s="6" t="s">
        <v>92</v>
      </c>
      <c r="G18" s="25"/>
      <c r="I18" s="7">
        <v>215.43</v>
      </c>
      <c r="J18" s="8">
        <f t="shared" si="0"/>
        <v>5.5478155621080834E-2</v>
      </c>
      <c r="K18" s="8">
        <f>I18/'סכום נכסי הקרן'!$C$42</f>
        <v>1.1888874776731921E-4</v>
      </c>
    </row>
    <row r="19" spans="2:11">
      <c r="B19" s="6" t="s">
        <v>1148</v>
      </c>
      <c r="C19" s="17">
        <v>5005830</v>
      </c>
      <c r="D19" s="6" t="s">
        <v>287</v>
      </c>
      <c r="E19" s="6"/>
      <c r="F19" s="6" t="s">
        <v>92</v>
      </c>
      <c r="G19" s="25"/>
      <c r="I19" s="7">
        <v>117.49</v>
      </c>
      <c r="J19" s="8">
        <f t="shared" si="0"/>
        <v>3.0256364034353556E-2</v>
      </c>
      <c r="K19" s="8">
        <f>I19/'סכום נכסי הקרן'!$C$42</f>
        <v>6.4838875621697686E-5</v>
      </c>
    </row>
    <row r="20" spans="2:11">
      <c r="B20" s="6" t="s">
        <v>1149</v>
      </c>
      <c r="C20" s="17">
        <v>5005848</v>
      </c>
      <c r="D20" s="6" t="s">
        <v>287</v>
      </c>
      <c r="E20" s="6"/>
      <c r="F20" s="6" t="s">
        <v>92</v>
      </c>
      <c r="G20" s="25"/>
      <c r="I20" s="7">
        <v>133.11000000000001</v>
      </c>
      <c r="J20" s="8">
        <f t="shared" si="0"/>
        <v>3.4278871534707656E-2</v>
      </c>
      <c r="K20" s="8">
        <f>I20/'סכום נכסי הקרן'!$C$42</f>
        <v>7.3459041058849099E-5</v>
      </c>
    </row>
    <row r="21" spans="2:11">
      <c r="B21" s="6" t="s">
        <v>1150</v>
      </c>
      <c r="C21" s="17">
        <v>5005855</v>
      </c>
      <c r="D21" s="6" t="s">
        <v>287</v>
      </c>
      <c r="E21" s="6"/>
      <c r="F21" s="6" t="s">
        <v>92</v>
      </c>
      <c r="G21" s="25"/>
      <c r="I21" s="7">
        <v>232.57</v>
      </c>
      <c r="J21" s="8">
        <f t="shared" si="0"/>
        <v>5.9892097910201773E-2</v>
      </c>
      <c r="K21" s="8">
        <f>I21/'סכום נכסי הקרן'!$C$42</f>
        <v>1.2834775132639572E-4</v>
      </c>
    </row>
    <row r="22" spans="2:11">
      <c r="B22" s="3"/>
      <c r="C22" s="12"/>
      <c r="D22" s="3"/>
      <c r="E22" s="3"/>
      <c r="F22" s="3"/>
      <c r="I22" s="9"/>
      <c r="J22" s="10"/>
      <c r="K22" s="10"/>
    </row>
    <row r="23" spans="2:11">
      <c r="B23" s="3" t="s">
        <v>102</v>
      </c>
      <c r="C23" s="12"/>
      <c r="D23" s="3"/>
      <c r="E23" s="3"/>
      <c r="F23" s="3"/>
      <c r="I23" s="9">
        <v>0</v>
      </c>
      <c r="J23" s="10">
        <v>0</v>
      </c>
      <c r="K23" s="10">
        <v>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40"/>
  <sheetViews>
    <sheetView rightToLeft="1" tabSelected="1" topLeftCell="A4" workbookViewId="0">
      <selection activeCell="G38" sqref="G38"/>
    </sheetView>
  </sheetViews>
  <sheetFormatPr defaultColWidth="9.109375" defaultRowHeight="13.2"/>
  <cols>
    <col min="2" max="2" width="31.6640625" customWidth="1"/>
    <col min="3" max="3" width="17.6640625" customWidth="1"/>
    <col min="4" max="4" width="24.6640625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</row>
    <row r="6" spans="2:4" ht="15.6">
      <c r="B6" s="2" t="s">
        <v>1289</v>
      </c>
    </row>
    <row r="7" spans="2:4">
      <c r="B7" s="3" t="s">
        <v>76</v>
      </c>
      <c r="C7" s="3" t="s">
        <v>1290</v>
      </c>
      <c r="D7" s="3" t="s">
        <v>1291</v>
      </c>
    </row>
    <row r="8" spans="2:4">
      <c r="B8" s="4"/>
      <c r="C8" s="4" t="s">
        <v>88</v>
      </c>
      <c r="D8" s="4" t="s">
        <v>114</v>
      </c>
    </row>
    <row r="10" spans="2:4">
      <c r="B10" s="3" t="s">
        <v>1292</v>
      </c>
      <c r="C10" s="9">
        <f>C11+C26</f>
        <v>83806.453000000009</v>
      </c>
      <c r="D10" s="3"/>
    </row>
    <row r="11" spans="2:4">
      <c r="B11" s="3" t="s">
        <v>90</v>
      </c>
      <c r="C11" s="9">
        <f>C12</f>
        <v>36006.368999999999</v>
      </c>
      <c r="D11" s="3"/>
    </row>
    <row r="12" spans="2:4">
      <c r="B12" s="13" t="s">
        <v>1311</v>
      </c>
      <c r="C12" s="15">
        <f>(12670084+23336285)/1000</f>
        <v>36006.368999999999</v>
      </c>
      <c r="D12" s="3"/>
    </row>
    <row r="13" spans="2:4">
      <c r="B13" s="6" t="s">
        <v>1188</v>
      </c>
      <c r="C13" s="26">
        <v>1092.5534499999999</v>
      </c>
    </row>
    <row r="14" spans="2:4">
      <c r="B14" s="6" t="s">
        <v>1183</v>
      </c>
      <c r="C14" s="26">
        <v>275.10755</v>
      </c>
    </row>
    <row r="15" spans="2:4">
      <c r="B15" s="6" t="s">
        <v>1179</v>
      </c>
      <c r="C15" s="26">
        <v>1083.40356</v>
      </c>
      <c r="D15" s="6"/>
    </row>
    <row r="16" spans="2:4">
      <c r="B16" s="6" t="s">
        <v>1184</v>
      </c>
      <c r="C16" s="26">
        <v>4993.9045099999994</v>
      </c>
    </row>
    <row r="17" spans="2:3">
      <c r="B17" s="6" t="s">
        <v>1189</v>
      </c>
      <c r="C17" s="26">
        <v>2789.7519499999999</v>
      </c>
    </row>
    <row r="18" spans="2:3">
      <c r="B18" s="6" t="s">
        <v>1190</v>
      </c>
      <c r="C18" s="26">
        <v>313.46249999999998</v>
      </c>
    </row>
    <row r="19" spans="2:3">
      <c r="B19" s="6" t="s">
        <v>1178</v>
      </c>
      <c r="C19" s="26">
        <v>2121.9</v>
      </c>
    </row>
    <row r="20" spans="2:3">
      <c r="B20" s="6" t="s">
        <v>1191</v>
      </c>
      <c r="C20" s="26">
        <v>11354.54</v>
      </c>
    </row>
    <row r="21" spans="2:3">
      <c r="B21" s="6" t="s">
        <v>1192</v>
      </c>
      <c r="C21" s="26">
        <v>3587.15</v>
      </c>
    </row>
    <row r="22" spans="2:3">
      <c r="B22" s="27" t="s">
        <v>1312</v>
      </c>
      <c r="C22" s="26">
        <v>79.753</v>
      </c>
    </row>
    <row r="23" spans="2:3">
      <c r="B23" s="27" t="s">
        <v>1193</v>
      </c>
      <c r="C23" s="26">
        <v>3607.1460000000002</v>
      </c>
    </row>
    <row r="24" spans="2:3">
      <c r="B24" s="27" t="s">
        <v>1313</v>
      </c>
      <c r="C24" s="26">
        <v>2353.848</v>
      </c>
    </row>
    <row r="25" spans="2:3">
      <c r="B25" s="27" t="s">
        <v>1314</v>
      </c>
      <c r="C25" s="26">
        <v>2353.848</v>
      </c>
    </row>
    <row r="26" spans="2:3">
      <c r="B26" s="3" t="s">
        <v>102</v>
      </c>
      <c r="C26" s="9">
        <f>C27</f>
        <v>47800.084000000003</v>
      </c>
    </row>
    <row r="27" spans="2:3">
      <c r="B27" s="13" t="s">
        <v>1315</v>
      </c>
      <c r="C27" s="15">
        <f>47800084/1000</f>
        <v>47800.084000000003</v>
      </c>
    </row>
    <row r="28" spans="2:3">
      <c r="B28" s="27" t="s">
        <v>1316</v>
      </c>
      <c r="C28" s="26">
        <v>652.02450499999998</v>
      </c>
    </row>
    <row r="29" spans="2:3">
      <c r="B29" s="27" t="s">
        <v>1317</v>
      </c>
      <c r="C29" s="26">
        <v>3513.1964904499996</v>
      </c>
    </row>
    <row r="30" spans="2:3">
      <c r="B30" s="27" t="s">
        <v>1206</v>
      </c>
      <c r="C30" s="26">
        <v>868.05</v>
      </c>
    </row>
    <row r="31" spans="2:3">
      <c r="B31" s="27" t="s">
        <v>1205</v>
      </c>
      <c r="C31" s="26">
        <v>1286</v>
      </c>
    </row>
    <row r="32" spans="2:3">
      <c r="B32" s="27" t="s">
        <v>1318</v>
      </c>
      <c r="C32" s="26">
        <v>4983.25</v>
      </c>
    </row>
    <row r="33" spans="2:3">
      <c r="B33" s="27" t="s">
        <v>1319</v>
      </c>
      <c r="C33" s="26">
        <v>9637.5508449999979</v>
      </c>
    </row>
    <row r="34" spans="2:3">
      <c r="B34" s="27" t="s">
        <v>1320</v>
      </c>
      <c r="C34" s="26">
        <v>7395.0529799999995</v>
      </c>
    </row>
    <row r="35" spans="2:3">
      <c r="B35" s="27" t="s">
        <v>1321</v>
      </c>
      <c r="C35" s="26">
        <v>-1.0323000000000001E-2</v>
      </c>
    </row>
    <row r="36" spans="2:3">
      <c r="B36" s="27" t="s">
        <v>1322</v>
      </c>
      <c r="C36" s="26">
        <v>1512.6349949999999</v>
      </c>
    </row>
    <row r="37" spans="2:3">
      <c r="B37" s="27" t="s">
        <v>1323</v>
      </c>
      <c r="C37" s="26">
        <v>10931.647436700001</v>
      </c>
    </row>
    <row r="38" spans="2:3">
      <c r="B38" s="27" t="s">
        <v>1212</v>
      </c>
      <c r="C38" s="26">
        <v>1168.17668</v>
      </c>
    </row>
    <row r="39" spans="2:3">
      <c r="B39" s="27" t="s">
        <v>1208</v>
      </c>
      <c r="C39" s="26">
        <v>2555.9250000000002</v>
      </c>
    </row>
    <row r="40" spans="2:3">
      <c r="B40" s="27" t="s">
        <v>1324</v>
      </c>
      <c r="C40" s="26">
        <v>3296.5844424390002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1293</v>
      </c>
    </row>
    <row r="7" spans="2:16">
      <c r="B7" s="3" t="s">
        <v>76</v>
      </c>
      <c r="C7" s="3" t="s">
        <v>77</v>
      </c>
      <c r="D7" s="3" t="s">
        <v>160</v>
      </c>
      <c r="E7" s="3" t="s">
        <v>79</v>
      </c>
      <c r="F7" s="3" t="s">
        <v>80</v>
      </c>
      <c r="G7" s="3" t="s">
        <v>107</v>
      </c>
      <c r="H7" s="3" t="s">
        <v>108</v>
      </c>
      <c r="I7" s="3" t="s">
        <v>81</v>
      </c>
      <c r="J7" s="3" t="s">
        <v>82</v>
      </c>
      <c r="K7" s="3" t="s">
        <v>1294</v>
      </c>
      <c r="L7" s="3" t="s">
        <v>109</v>
      </c>
      <c r="M7" s="3" t="s">
        <v>1295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87</v>
      </c>
      <c r="K8" s="4" t="s">
        <v>87</v>
      </c>
      <c r="L8" s="4" t="s">
        <v>116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1296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H14" s="14">
        <v>0</v>
      </c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844</v>
      </c>
      <c r="C15" s="14"/>
      <c r="D15" s="13"/>
      <c r="E15" s="13"/>
      <c r="F15" s="13"/>
      <c r="G15" s="13"/>
      <c r="H15" s="14">
        <v>0</v>
      </c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H17" s="14">
        <v>0</v>
      </c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H18" s="14">
        <v>0</v>
      </c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1297</v>
      </c>
    </row>
    <row r="7" spans="2:16">
      <c r="B7" s="3" t="s">
        <v>76</v>
      </c>
      <c r="C7" s="3" t="s">
        <v>77</v>
      </c>
      <c r="D7" s="3" t="s">
        <v>160</v>
      </c>
      <c r="E7" s="3" t="s">
        <v>79</v>
      </c>
      <c r="F7" s="3" t="s">
        <v>80</v>
      </c>
      <c r="G7" s="3" t="s">
        <v>107</v>
      </c>
      <c r="H7" s="3" t="s">
        <v>108</v>
      </c>
      <c r="I7" s="3" t="s">
        <v>81</v>
      </c>
      <c r="J7" s="3" t="s">
        <v>82</v>
      </c>
      <c r="K7" s="3" t="s">
        <v>1294</v>
      </c>
      <c r="L7" s="3" t="s">
        <v>109</v>
      </c>
      <c r="M7" s="3" t="s">
        <v>1295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87</v>
      </c>
      <c r="K8" s="4" t="s">
        <v>87</v>
      </c>
      <c r="L8" s="4" t="s">
        <v>116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1298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H14" s="14">
        <v>0</v>
      </c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844</v>
      </c>
      <c r="C15" s="14"/>
      <c r="D15" s="13"/>
      <c r="E15" s="13"/>
      <c r="F15" s="13"/>
      <c r="G15" s="13"/>
      <c r="H15" s="14">
        <v>0</v>
      </c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H17" s="14">
        <v>0</v>
      </c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H18" s="14">
        <v>0</v>
      </c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1300</v>
      </c>
    </row>
    <row r="7" spans="2:16">
      <c r="B7" s="3" t="s">
        <v>76</v>
      </c>
      <c r="C7" s="3" t="s">
        <v>77</v>
      </c>
      <c r="D7" s="3" t="s">
        <v>160</v>
      </c>
      <c r="E7" s="3" t="s">
        <v>79</v>
      </c>
      <c r="F7" s="3" t="s">
        <v>80</v>
      </c>
      <c r="G7" s="3" t="s">
        <v>107</v>
      </c>
      <c r="H7" s="3" t="s">
        <v>108</v>
      </c>
      <c r="I7" s="3" t="s">
        <v>81</v>
      </c>
      <c r="J7" s="3" t="s">
        <v>82</v>
      </c>
      <c r="K7" s="3" t="s">
        <v>1294</v>
      </c>
      <c r="L7" s="3" t="s">
        <v>109</v>
      </c>
      <c r="M7" s="3" t="s">
        <v>1295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87</v>
      </c>
      <c r="K8" s="4" t="s">
        <v>87</v>
      </c>
      <c r="L8" s="4" t="s">
        <v>116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1301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844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admin</cp:lastModifiedBy>
  <dcterms:created xsi:type="dcterms:W3CDTF">2021-01-06T04:45:41Z</dcterms:created>
  <dcterms:modified xsi:type="dcterms:W3CDTF">2021-04-04T18:08:53Z</dcterms:modified>
</cp:coreProperties>
</file>