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30.11\"/>
    </mc:Choice>
  </mc:AlternateContent>
  <xr:revisionPtr revIDLastSave="0" documentId="8_{E2FA5D32-1EAD-40C2-8579-658610A8D1F2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7" l="1"/>
  <c r="C26" i="27" s="1"/>
  <c r="C12" i="27"/>
  <c r="C11" i="27" s="1"/>
  <c r="C10" i="27" l="1"/>
  <c r="K33" i="2" l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52" i="2"/>
  <c r="K52" i="2"/>
  <c r="L172" i="6" l="1"/>
  <c r="P13" i="15" l="1"/>
  <c r="P12" i="15" s="1"/>
  <c r="P11" i="15" s="1"/>
  <c r="C26" i="1" s="1"/>
  <c r="N13" i="15"/>
  <c r="N12" i="15" s="1"/>
  <c r="N11" i="15" s="1"/>
  <c r="C43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5" i="1"/>
  <c r="C14" i="1"/>
  <c r="C13" i="1"/>
  <c r="C11" i="1"/>
  <c r="L166" i="6"/>
  <c r="L159" i="6" s="1"/>
  <c r="I12" i="26"/>
  <c r="I11" i="26" l="1"/>
  <c r="L11" i="6"/>
  <c r="C23" i="1"/>
  <c r="I10" i="26" l="1"/>
  <c r="J11" i="26" s="1"/>
  <c r="N252" i="6"/>
  <c r="N244" i="6"/>
  <c r="N236" i="6"/>
  <c r="N228" i="6"/>
  <c r="N220" i="6"/>
  <c r="N212" i="6"/>
  <c r="N204" i="6"/>
  <c r="N196" i="6"/>
  <c r="N188" i="6"/>
  <c r="N180" i="6"/>
  <c r="N172" i="6"/>
  <c r="N164" i="6"/>
  <c r="N156" i="6"/>
  <c r="N148" i="6"/>
  <c r="N140" i="6"/>
  <c r="N132" i="6"/>
  <c r="N124" i="6"/>
  <c r="N116" i="6"/>
  <c r="N108" i="6"/>
  <c r="N100" i="6"/>
  <c r="N92" i="6"/>
  <c r="N84" i="6"/>
  <c r="N76" i="6"/>
  <c r="N68" i="6"/>
  <c r="N60" i="6"/>
  <c r="N52" i="6"/>
  <c r="N44" i="6"/>
  <c r="N36" i="6"/>
  <c r="N28" i="6"/>
  <c r="N12" i="6"/>
  <c r="N251" i="6"/>
  <c r="N243" i="6"/>
  <c r="N235" i="6"/>
  <c r="N227" i="6"/>
  <c r="N219" i="6"/>
  <c r="N211" i="6"/>
  <c r="N203" i="6"/>
  <c r="N195" i="6"/>
  <c r="N187" i="6"/>
  <c r="N179" i="6"/>
  <c r="N171" i="6"/>
  <c r="N163" i="6"/>
  <c r="N155" i="6"/>
  <c r="N147" i="6"/>
  <c r="N139" i="6"/>
  <c r="N131" i="6"/>
  <c r="N123" i="6"/>
  <c r="N115" i="6"/>
  <c r="N107" i="6"/>
  <c r="N99" i="6"/>
  <c r="N91" i="6"/>
  <c r="N83" i="6"/>
  <c r="N75" i="6"/>
  <c r="N67" i="6"/>
  <c r="N59" i="6"/>
  <c r="N51" i="6"/>
  <c r="N43" i="6"/>
  <c r="N35" i="6"/>
  <c r="N27" i="6"/>
  <c r="N19" i="6"/>
  <c r="N250" i="6"/>
  <c r="N242" i="6"/>
  <c r="N234" i="6"/>
  <c r="N226" i="6"/>
  <c r="N218" i="6"/>
  <c r="N210" i="6"/>
  <c r="N202" i="6"/>
  <c r="N194" i="6"/>
  <c r="N186" i="6"/>
  <c r="N178" i="6"/>
  <c r="N170" i="6"/>
  <c r="N162" i="6"/>
  <c r="N154" i="6"/>
  <c r="N146" i="6"/>
  <c r="N138" i="6"/>
  <c r="N130" i="6"/>
  <c r="N122" i="6"/>
  <c r="N114" i="6"/>
  <c r="N106" i="6"/>
  <c r="N98" i="6"/>
  <c r="N90" i="6"/>
  <c r="N82" i="6"/>
  <c r="N74" i="6"/>
  <c r="N66" i="6"/>
  <c r="N58" i="6"/>
  <c r="N50" i="6"/>
  <c r="N42" i="6"/>
  <c r="N34" i="6"/>
  <c r="N26" i="6"/>
  <c r="N18" i="6"/>
  <c r="N240" i="6"/>
  <c r="N232" i="6"/>
  <c r="N216" i="6"/>
  <c r="N200" i="6"/>
  <c r="N168" i="6"/>
  <c r="N152" i="6"/>
  <c r="N128" i="6"/>
  <c r="N112" i="6"/>
  <c r="N96" i="6"/>
  <c r="N80" i="6"/>
  <c r="N56" i="6"/>
  <c r="N40" i="6"/>
  <c r="N24" i="6"/>
  <c r="N249" i="6"/>
  <c r="N241" i="6"/>
  <c r="N233" i="6"/>
  <c r="N225" i="6"/>
  <c r="N217" i="6"/>
  <c r="N209" i="6"/>
  <c r="N201" i="6"/>
  <c r="N193" i="6"/>
  <c r="N185" i="6"/>
  <c r="N177" i="6"/>
  <c r="N169" i="6"/>
  <c r="N161" i="6"/>
  <c r="N153" i="6"/>
  <c r="N145" i="6"/>
  <c r="N137" i="6"/>
  <c r="N129" i="6"/>
  <c r="N121" i="6"/>
  <c r="N113" i="6"/>
  <c r="N105" i="6"/>
  <c r="N97" i="6"/>
  <c r="N89" i="6"/>
  <c r="N81" i="6"/>
  <c r="N73" i="6"/>
  <c r="N65" i="6"/>
  <c r="N57" i="6"/>
  <c r="N49" i="6"/>
  <c r="N41" i="6"/>
  <c r="N33" i="6"/>
  <c r="N25" i="6"/>
  <c r="N17" i="6"/>
  <c r="N248" i="6"/>
  <c r="N224" i="6"/>
  <c r="N208" i="6"/>
  <c r="N192" i="6"/>
  <c r="N184" i="6"/>
  <c r="N176" i="6"/>
  <c r="N160" i="6"/>
  <c r="N144" i="6"/>
  <c r="N136" i="6"/>
  <c r="N120" i="6"/>
  <c r="N104" i="6"/>
  <c r="N88" i="6"/>
  <c r="N72" i="6"/>
  <c r="N64" i="6"/>
  <c r="N48" i="6"/>
  <c r="N32" i="6"/>
  <c r="N16" i="6"/>
  <c r="N143" i="6"/>
  <c r="N119" i="6"/>
  <c r="N111" i="6"/>
  <c r="N87" i="6"/>
  <c r="N79" i="6"/>
  <c r="N63" i="6"/>
  <c r="N47" i="6"/>
  <c r="N23" i="6"/>
  <c r="C16" i="1"/>
  <c r="N255" i="6"/>
  <c r="N247" i="6"/>
  <c r="N239" i="6"/>
  <c r="N231" i="6"/>
  <c r="N223" i="6"/>
  <c r="N215" i="6"/>
  <c r="N207" i="6"/>
  <c r="N199" i="6"/>
  <c r="N191" i="6"/>
  <c r="N183" i="6"/>
  <c r="N175" i="6"/>
  <c r="N167" i="6"/>
  <c r="N151" i="6"/>
  <c r="N135" i="6"/>
  <c r="N127" i="6"/>
  <c r="N103" i="6"/>
  <c r="N95" i="6"/>
  <c r="N71" i="6"/>
  <c r="N55" i="6"/>
  <c r="N39" i="6"/>
  <c r="N31" i="6"/>
  <c r="N15" i="6"/>
  <c r="N254" i="6"/>
  <c r="N246" i="6"/>
  <c r="N238" i="6"/>
  <c r="N230" i="6"/>
  <c r="N222" i="6"/>
  <c r="N214" i="6"/>
  <c r="N206" i="6"/>
  <c r="N198" i="6"/>
  <c r="N190" i="6"/>
  <c r="N182" i="6"/>
  <c r="N174" i="6"/>
  <c r="N158" i="6"/>
  <c r="N150" i="6"/>
  <c r="N142" i="6"/>
  <c r="N134" i="6"/>
  <c r="N126" i="6"/>
  <c r="N118" i="6"/>
  <c r="N110" i="6"/>
  <c r="N102" i="6"/>
  <c r="N94" i="6"/>
  <c r="N86" i="6"/>
  <c r="N78" i="6"/>
  <c r="N70" i="6"/>
  <c r="N62" i="6"/>
  <c r="N54" i="6"/>
  <c r="N46" i="6"/>
  <c r="N38" i="6"/>
  <c r="N30" i="6"/>
  <c r="N22" i="6"/>
  <c r="N14" i="6"/>
  <c r="N253" i="6"/>
  <c r="N245" i="6"/>
  <c r="N237" i="6"/>
  <c r="N229" i="6"/>
  <c r="N221" i="6"/>
  <c r="N213" i="6"/>
  <c r="N205" i="6"/>
  <c r="N197" i="6"/>
  <c r="N189" i="6"/>
  <c r="N181" i="6"/>
  <c r="N173" i="6"/>
  <c r="N165" i="6"/>
  <c r="N157" i="6"/>
  <c r="N149" i="6"/>
  <c r="N141" i="6"/>
  <c r="N133" i="6"/>
  <c r="N125" i="6"/>
  <c r="N117" i="6"/>
  <c r="N109" i="6"/>
  <c r="N101" i="6"/>
  <c r="N93" i="6"/>
  <c r="N85" i="6"/>
  <c r="N77" i="6"/>
  <c r="N69" i="6"/>
  <c r="N61" i="6"/>
  <c r="N53" i="6"/>
  <c r="N45" i="6"/>
  <c r="N37" i="6"/>
  <c r="N29" i="6"/>
  <c r="N21" i="6"/>
  <c r="N13" i="6"/>
  <c r="N20" i="6"/>
  <c r="N11" i="6"/>
  <c r="N159" i="6"/>
  <c r="N166" i="6"/>
  <c r="J21" i="26" l="1"/>
  <c r="J17" i="26"/>
  <c r="J13" i="26"/>
  <c r="J23" i="26"/>
  <c r="J19" i="26"/>
  <c r="J15" i="26"/>
  <c r="C37" i="1"/>
  <c r="J20" i="26"/>
  <c r="J16" i="26"/>
  <c r="J18" i="26"/>
  <c r="J10" i="26"/>
  <c r="J22" i="26"/>
  <c r="J14" i="26"/>
  <c r="J12" i="26"/>
  <c r="C12" i="1"/>
  <c r="C42" i="1" s="1"/>
  <c r="O255" i="6" s="1"/>
  <c r="O18" i="6" l="1"/>
  <c r="O131" i="6"/>
  <c r="O174" i="6"/>
  <c r="O143" i="6"/>
  <c r="O226" i="6"/>
  <c r="O103" i="6"/>
  <c r="D12" i="1"/>
  <c r="L33" i="2"/>
  <c r="L25" i="2"/>
  <c r="L17" i="2"/>
  <c r="L24" i="2"/>
  <c r="L16" i="2"/>
  <c r="L32" i="2"/>
  <c r="L31" i="2"/>
  <c r="L23" i="2"/>
  <c r="L15" i="2"/>
  <c r="L29" i="2"/>
  <c r="L13" i="2"/>
  <c r="L27" i="2"/>
  <c r="L10" i="2"/>
  <c r="L30" i="2"/>
  <c r="L22" i="2"/>
  <c r="L14" i="2"/>
  <c r="L21" i="2"/>
  <c r="L11" i="2"/>
  <c r="L18" i="2"/>
  <c r="L28" i="2"/>
  <c r="L20" i="2"/>
  <c r="L12" i="2"/>
  <c r="L19" i="2"/>
  <c r="L26" i="2"/>
  <c r="O70" i="6"/>
  <c r="O244" i="6"/>
  <c r="O168" i="6"/>
  <c r="K21" i="26"/>
  <c r="O231" i="6"/>
  <c r="O238" i="6"/>
  <c r="O209" i="6"/>
  <c r="O219" i="6"/>
  <c r="O177" i="6"/>
  <c r="O142" i="6"/>
  <c r="D35" i="1"/>
  <c r="O154" i="6"/>
  <c r="O34" i="6"/>
  <c r="O220" i="6"/>
  <c r="O121" i="6"/>
  <c r="O43" i="6"/>
  <c r="O55" i="6"/>
  <c r="O73" i="6"/>
  <c r="O21" i="6"/>
  <c r="O239" i="6"/>
  <c r="O116" i="6"/>
  <c r="O26" i="6"/>
  <c r="D42" i="1"/>
  <c r="O140" i="6"/>
  <c r="O223" i="6"/>
  <c r="O45" i="6"/>
  <c r="O56" i="6"/>
  <c r="O94" i="6"/>
  <c r="O78" i="6"/>
  <c r="O24" i="6"/>
  <c r="O85" i="6"/>
  <c r="O248" i="6"/>
  <c r="O234" i="6"/>
  <c r="O200" i="6"/>
  <c r="O222" i="6"/>
  <c r="K17" i="26"/>
  <c r="O225" i="6"/>
  <c r="O187" i="6"/>
  <c r="O235" i="6"/>
  <c r="K12" i="26"/>
  <c r="O81" i="6"/>
  <c r="O246" i="6"/>
  <c r="D33" i="1"/>
  <c r="O218" i="6"/>
  <c r="K16" i="26"/>
  <c r="O173" i="6"/>
  <c r="D14" i="1"/>
  <c r="O127" i="6"/>
  <c r="O98" i="6"/>
  <c r="O171" i="6"/>
  <c r="O61" i="6"/>
  <c r="O137" i="6"/>
  <c r="D24" i="1"/>
  <c r="O71" i="6"/>
  <c r="O186" i="6"/>
  <c r="O242" i="6"/>
  <c r="O122" i="6"/>
  <c r="O63" i="6"/>
  <c r="O38" i="6"/>
  <c r="O230" i="6"/>
  <c r="O49" i="6"/>
  <c r="O115" i="6"/>
  <c r="O126" i="6"/>
  <c r="O211" i="6"/>
  <c r="O53" i="6"/>
  <c r="O30" i="6"/>
  <c r="O237" i="6"/>
  <c r="O128" i="6"/>
  <c r="D25" i="1"/>
  <c r="O101" i="6"/>
  <c r="O204" i="6"/>
  <c r="O95" i="6"/>
  <c r="O253" i="6"/>
  <c r="D39" i="1"/>
  <c r="D32" i="1"/>
  <c r="O58" i="6"/>
  <c r="O32" i="6"/>
  <c r="O153" i="6"/>
  <c r="O208" i="6"/>
  <c r="O96" i="6"/>
  <c r="O144" i="6"/>
  <c r="O25" i="6"/>
  <c r="D26" i="1"/>
  <c r="O202" i="6"/>
  <c r="D18" i="1"/>
  <c r="O125" i="6"/>
  <c r="O106" i="6"/>
  <c r="O212" i="6"/>
  <c r="O175" i="6"/>
  <c r="O107" i="6"/>
  <c r="D19" i="1"/>
  <c r="O147" i="6"/>
  <c r="O229" i="6"/>
  <c r="O36" i="6"/>
  <c r="O138" i="6"/>
  <c r="O166" i="6"/>
  <c r="O245" i="6"/>
  <c r="K22" i="26"/>
  <c r="O77" i="6"/>
  <c r="O65" i="6"/>
  <c r="O194" i="6"/>
  <c r="O227" i="6"/>
  <c r="O169" i="6"/>
  <c r="O88" i="6"/>
  <c r="K14" i="26"/>
  <c r="O109" i="6"/>
  <c r="O117" i="6"/>
  <c r="O178" i="6"/>
  <c r="K18" i="26"/>
  <c r="O66" i="6"/>
  <c r="O159" i="6"/>
  <c r="O118" i="6"/>
  <c r="O46" i="6"/>
  <c r="O100" i="6"/>
  <c r="O195" i="6"/>
  <c r="O224" i="6"/>
  <c r="O250" i="6"/>
  <c r="O47" i="6"/>
  <c r="O135" i="6"/>
  <c r="O241" i="6"/>
  <c r="O19" i="6"/>
  <c r="O189" i="6"/>
  <c r="O114" i="6"/>
  <c r="O80" i="6"/>
  <c r="O214" i="6"/>
  <c r="O184" i="6"/>
  <c r="O188" i="6"/>
  <c r="D29" i="1"/>
  <c r="O124" i="6"/>
  <c r="O79" i="6"/>
  <c r="D27" i="1"/>
  <c r="K11" i="26"/>
  <c r="D31" i="1"/>
  <c r="O97" i="6"/>
  <c r="O11" i="6"/>
  <c r="O232" i="6"/>
  <c r="O86" i="6"/>
  <c r="D23" i="1"/>
  <c r="O193" i="6"/>
  <c r="O149" i="6"/>
  <c r="O111" i="6"/>
  <c r="O37" i="6"/>
  <c r="O99" i="6"/>
  <c r="O210" i="6"/>
  <c r="O198" i="6"/>
  <c r="O247" i="6"/>
  <c r="O148" i="6"/>
  <c r="D15" i="1"/>
  <c r="O104" i="6"/>
  <c r="O199" i="6"/>
  <c r="O217" i="6"/>
  <c r="O31" i="6"/>
  <c r="O190" i="6"/>
  <c r="D11" i="1"/>
  <c r="D21" i="1"/>
  <c r="O182" i="6"/>
  <c r="D37" i="1"/>
  <c r="O48" i="6"/>
  <c r="O123" i="6"/>
  <c r="O40" i="6"/>
  <c r="O249" i="6"/>
  <c r="O29" i="6"/>
  <c r="O233" i="6"/>
  <c r="O179" i="6"/>
  <c r="D34" i="1"/>
  <c r="O75" i="6"/>
  <c r="O62" i="6"/>
  <c r="O170" i="6"/>
  <c r="K13" i="26"/>
  <c r="O72" i="6"/>
  <c r="D41" i="1"/>
  <c r="O161" i="6"/>
  <c r="O228" i="6"/>
  <c r="O22" i="6"/>
  <c r="O76" i="6"/>
  <c r="O156" i="6"/>
  <c r="O15" i="6"/>
  <c r="O110" i="6"/>
  <c r="D28" i="1"/>
  <c r="O64" i="6"/>
  <c r="O35" i="6"/>
  <c r="O105" i="6"/>
  <c r="O152" i="6"/>
  <c r="O251" i="6"/>
  <c r="O69" i="6"/>
  <c r="O146" i="6"/>
  <c r="D22" i="1"/>
  <c r="O196" i="6"/>
  <c r="O60" i="6"/>
  <c r="O130" i="6"/>
  <c r="O158" i="6"/>
  <c r="O172" i="6"/>
  <c r="D13" i="1"/>
  <c r="O191" i="6"/>
  <c r="O108" i="6"/>
  <c r="O180" i="6"/>
  <c r="O164" i="6"/>
  <c r="O254" i="6"/>
  <c r="O28" i="6"/>
  <c r="O87" i="6"/>
  <c r="O20" i="6"/>
  <c r="O82" i="6"/>
  <c r="O141" i="6"/>
  <c r="O243" i="6"/>
  <c r="O39" i="6"/>
  <c r="O93" i="6"/>
  <c r="O52" i="6"/>
  <c r="O139" i="6"/>
  <c r="O91" i="6"/>
  <c r="O181" i="6"/>
  <c r="D20" i="1"/>
  <c r="O12" i="6"/>
  <c r="O74" i="6"/>
  <c r="O151" i="6"/>
  <c r="O197" i="6"/>
  <c r="O163" i="6"/>
  <c r="D16" i="1"/>
  <c r="O240" i="6"/>
  <c r="O41" i="6"/>
  <c r="O167" i="6"/>
  <c r="O157" i="6"/>
  <c r="K19" i="26"/>
  <c r="O67" i="6"/>
  <c r="O155" i="6"/>
  <c r="O134" i="6"/>
  <c r="O16" i="6"/>
  <c r="O17" i="6"/>
  <c r="O183" i="6"/>
  <c r="O44" i="6"/>
  <c r="O89" i="6"/>
  <c r="O252" i="6"/>
  <c r="K10" i="26"/>
  <c r="O57" i="6"/>
  <c r="O84" i="6"/>
  <c r="O150" i="6"/>
  <c r="O185" i="6"/>
  <c r="O205" i="6"/>
  <c r="O160" i="6"/>
  <c r="O33" i="6"/>
  <c r="O221" i="6"/>
  <c r="O42" i="6"/>
  <c r="O59" i="6"/>
  <c r="O50" i="6"/>
  <c r="O162" i="6"/>
  <c r="O13" i="6"/>
  <c r="O129" i="6"/>
  <c r="O206" i="6"/>
  <c r="O112" i="6"/>
  <c r="O216" i="6"/>
  <c r="O192" i="6"/>
  <c r="D40" i="1"/>
  <c r="D17" i="1"/>
  <c r="O14" i="6"/>
  <c r="O68" i="6"/>
  <c r="O145" i="6"/>
  <c r="O236" i="6"/>
  <c r="O215" i="6"/>
  <c r="O113" i="6"/>
  <c r="O201" i="6"/>
  <c r="O23" i="6"/>
  <c r="K23" i="26"/>
  <c r="K20" i="26"/>
  <c r="O51" i="6"/>
  <c r="O213" i="6"/>
  <c r="O102" i="6"/>
  <c r="O132" i="6"/>
  <c r="O133" i="6"/>
  <c r="O54" i="6"/>
  <c r="O83" i="6"/>
  <c r="O207" i="6"/>
  <c r="O27" i="6"/>
  <c r="O119" i="6"/>
  <c r="O120" i="6"/>
  <c r="O165" i="6"/>
  <c r="O90" i="6"/>
  <c r="D30" i="1"/>
  <c r="O176" i="6"/>
  <c r="K15" i="26"/>
  <c r="O92" i="6"/>
  <c r="O136" i="6"/>
  <c r="D36" i="1"/>
  <c r="O203" i="6"/>
</calcChain>
</file>

<file path=xl/sharedStrings.xml><?xml version="1.0" encoding="utf-8"?>
<sst xmlns="http://schemas.openxmlformats.org/spreadsheetml/2006/main" count="4763" uniqueCount="1314">
  <si>
    <t>תאריך הדיווח:</t>
  </si>
  <si>
    <t>30/09/2020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</si>
  <si>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</si>
  <si>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</si>
  <si>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</si>
  <si>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</si>
  <si>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</si>
  <si>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</si>
  <si>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</si>
  <si>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</si>
  <si>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</si>
  <si>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</si>
  <si>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</si>
  <si>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</si>
  <si>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</si>
  <si>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</si>
  <si>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</si>
  <si>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</si>
  <si>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</si>
  <si>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</si>
  <si>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</si>
  <si>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</si>
  <si>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</si>
  <si>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</si>
  <si>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</si>
  <si>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</si>
  <si>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</si>
  <si>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</si>
  <si>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</si>
  <si>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</si>
  <si>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</si>
  <si>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</si>
  <si>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</si>
  <si>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</si>
  <si>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</si>
  <si>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</si>
  <si>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</si>
  <si>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</si>
  <si>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</si>
  <si>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</si>
  <si>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</si>
  <si>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</si>
  <si>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</si>
  <si>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</si>
  <si>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</si>
  <si>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</si>
  <si>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</si>
  <si>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</si>
  <si>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</si>
  <si>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</si>
  <si>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</si>
  <si>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</si>
  <si>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</si>
  <si>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</si>
  <si>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</si>
  <si>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</si>
  <si>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</si>
  <si>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</si>
  <si>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</si>
  <si>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</si>
  <si>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</si>
  <si>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</si>
  <si>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</si>
  <si>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</si>
  <si>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</si>
  <si>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</si>
  <si>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</si>
  <si>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</si>
  <si>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</si>
  <si>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</si>
  <si>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</si>
  <si>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</si>
  <si>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</si>
  <si>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</si>
  <si>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5.20.124,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</si>
  <si>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</si>
  <si>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</si>
  <si>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</si>
  <si>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</si>
  <si>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</si>
  <si>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</si>
  <si>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</si>
  <si>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</si>
  <si>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</si>
  <si>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</si>
  <si>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</si>
  <si>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</si>
  <si>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</si>
  <si>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</si>
  <si>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</si>
  <si>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</si>
  <si>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</si>
  <si>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</si>
  <si>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</si>
  <si>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</si>
  <si>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</si>
  <si>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</si>
  <si>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</si>
  <si>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</si>
  <si>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</si>
  <si>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</si>
  <si>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</si>
  <si>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</si>
  <si>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</si>
  <si>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</si>
  <si>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</si>
  <si>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</si>
  <si>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</si>
  <si>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</si>
  <si>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</si>
  <si>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</si>
  <si>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</si>
  <si>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</si>
  <si>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</si>
  <si>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</si>
  <si>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</si>
  <si>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</si>
  <si>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</si>
  <si>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</si>
  <si>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</si>
  <si>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</si>
  <si>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</si>
  <si>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</si>
  <si>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</si>
  <si>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</si>
  <si>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</si>
  <si>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</si>
  <si>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</si>
  <si>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</si>
  <si>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</si>
  <si>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</si>
  <si>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</si>
  <si>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</si>
  <si>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</si>
  <si>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</si>
  <si>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</si>
  <si>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</si>
  <si>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</si>
  <si>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</si>
  <si>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</si>
  <si>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</si>
  <si>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</si>
  <si>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</si>
  <si>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</si>
  <si>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</si>
  <si>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</si>
  <si>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</si>
  <si>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</si>
  <si>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</si>
  <si>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</si>
  <si>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ממשלתי משתנה 1121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</si>
  <si>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</si>
  <si>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</si>
  <si>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</si>
  <si>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</si>
  <si>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</si>
  <si>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</si>
  <si>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</si>
  <si>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</si>
  <si>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</si>
  <si>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</si>
  <si>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</si>
  <si>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</si>
  <si>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</si>
  <si>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</si>
  <si>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</si>
  <si>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</si>
  <si>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</si>
  <si>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</si>
  <si>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ישראל אג2</t>
  </si>
  <si>
    <t>בנקים</t>
  </si>
  <si>
    <t>ilAAA</t>
  </si>
  <si>
    <t>S&amp;P מעלות</t>
  </si>
  <si>
    <t>לאומי   אגח 179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</si>
  <si>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</si>
  <si>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</si>
  <si>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</si>
  <si>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</si>
  <si>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</si>
  <si>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</si>
  <si>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</si>
  <si>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</si>
  <si>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</si>
  <si>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</si>
  <si>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</si>
  <si>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</si>
  <si>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</si>
  <si>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</si>
  <si>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</si>
  <si>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</si>
  <si>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דיסקונט הת10</t>
  </si>
  <si>
    <t>דיסקונט מנ הת4</t>
  </si>
  <si>
    <t>נמלי ישראל אג1</t>
  </si>
  <si>
    <t>נדל"ן מניב בישראל</t>
  </si>
  <si>
    <t>Aa1.il</t>
  </si>
  <si>
    <t>עזראלי אג"ח ה'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</si>
  <si>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</si>
  <si>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</si>
  <si>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</si>
  <si>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</si>
  <si>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</si>
  <si>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אמות אג2</t>
  </si>
  <si>
    <t>ilAA</t>
  </si>
  <si>
    <t>אמות אג3</t>
  </si>
  <si>
    <t>אמות אג4</t>
  </si>
  <si>
    <t>ארפורט אג5</t>
  </si>
  <si>
    <t>ביג      אגח טז</t>
  </si>
  <si>
    <t>ביג      אגח יד</t>
  </si>
  <si>
    <t>ביג      אגח יז</t>
  </si>
  <si>
    <t>גב ים אג6</t>
  </si>
  <si>
    <t>חשמל אג27</t>
  </si>
  <si>
    <t>אנרגיה</t>
  </si>
  <si>
    <t>Aa2.il</t>
  </si>
  <si>
    <t>חשמל אג29</t>
  </si>
  <si>
    <t>לאומי שה200</t>
  </si>
  <si>
    <t>מליסרון אג14</t>
  </si>
  <si>
    <t>מליסרון אג8</t>
  </si>
  <si>
    <t>ריט אג4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</si>
  <si>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</si>
  <si>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</si>
  <si>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</si>
  <si>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</si>
  <si>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</si>
  <si>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</si>
  <si>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</si>
  <si>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</si>
  <si>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</si>
  <si>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</si>
  <si>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</si>
  <si>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</si>
  <si>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</si>
  <si>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</si>
  <si>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</si>
  <si>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</si>
  <si>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     אגח טו</t>
  </si>
  <si>
    <t>ביג אג5</t>
  </si>
  <si>
    <t>ביג אג8</t>
  </si>
  <si>
    <t>ביג אג9</t>
  </si>
  <si>
    <t>ביג מרכז קניות</t>
  </si>
  <si>
    <t>בראק אן.וי אג2</t>
  </si>
  <si>
    <t>נדל"ן מניב בחו"ל</t>
  </si>
  <si>
    <t>בראק אןוי אג3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</si>
  <si>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</si>
  <si>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</si>
  <si>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</si>
  <si>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</si>
  <si>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</si>
  <si>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</si>
  <si>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</si>
  <si>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</si>
  <si>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</si>
  <si>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</si>
  <si>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</si>
  <si>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</si>
  <si>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</si>
  <si>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</si>
  <si>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</si>
  <si>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</si>
  <si>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</si>
  <si>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</si>
  <si>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פז נפט אג7</t>
  </si>
  <si>
    <t>רבוע נדלן אג7</t>
  </si>
  <si>
    <t>שלמה החזקות אג18</t>
  </si>
  <si>
    <t>שירותים</t>
  </si>
  <si>
    <t>דש איפקס אג3</t>
  </si>
  <si>
    <t>שירותים פיננסיים</t>
  </si>
  <si>
    <t>A1.il</t>
  </si>
  <si>
    <t>אלדן תחבורה אג4</t>
  </si>
  <si>
    <t>ilA</t>
  </si>
  <si>
    <t>אלרוב נדלן אגח ג</t>
  </si>
  <si>
    <t>A2.il</t>
  </si>
  <si>
    <t>אפריקה נכס אגחח</t>
  </si>
  <si>
    <t>אפריקה נכסים אג6</t>
  </si>
  <si>
    <t>הכשרת הישוב אג21</t>
  </si>
  <si>
    <t>ויתניה אג5</t>
  </si>
  <si>
    <t>חברה לישראל אג7</t>
  </si>
  <si>
    <t>השקעה ואחזקות</t>
  </si>
  <si>
    <t>מימון ישיר אג ב</t>
  </si>
  <si>
    <t>סלקום אג8</t>
  </si>
  <si>
    <t>שיכון ובינוי אג8</t>
  </si>
  <si>
    <t>בנייה</t>
  </si>
  <si>
    <t>או פי סי  אגח ב</t>
  </si>
  <si>
    <t>ilA-</t>
  </si>
  <si>
    <t>הכשרת הישוב אג22</t>
  </si>
  <si>
    <t>מישורים אג8</t>
  </si>
  <si>
    <t>ilBBB</t>
  </si>
  <si>
    <t>דיסקונט השקעות אג6</t>
  </si>
  <si>
    <t>ilBBB-</t>
  </si>
  <si>
    <t>דלק קבוצה אג13</t>
  </si>
  <si>
    <t>חיפושי נפט וגז</t>
  </si>
  <si>
    <t>ilCCC</t>
  </si>
  <si>
    <t>דלק קבוצה אג22</t>
  </si>
  <si>
    <t>אינטרנט גולד ד'</t>
  </si>
  <si>
    <t>חברות מעטפת</t>
  </si>
  <si>
    <t>NR</t>
  </si>
  <si>
    <t>דלק קבוצה אג18</t>
  </si>
  <si>
    <t>מניבים קרן ריט ב' 2020/2027</t>
  </si>
  <si>
    <t>צור אג10</t>
  </si>
  <si>
    <t>דיסק מנ  אגח יג</t>
  </si>
  <si>
    <t>לאומי אג178</t>
  </si>
  <si>
    <t>מזרחי הנפקות אג40</t>
  </si>
  <si>
    <t>מזרחי הנפקות אג41</t>
  </si>
  <si>
    <t>אמות אג5</t>
  </si>
  <si>
    <t>אקויטל אגח 2</t>
  </si>
  <si>
    <t>גב ים     אגח ח</t>
  </si>
  <si>
    <t>דה זראסאי אג 3</t>
  </si>
  <si>
    <t>וילאר אג8</t>
  </si>
  <si>
    <t>חשמל אג26</t>
  </si>
  <si>
    <t>ישראכרט אגח א</t>
  </si>
  <si>
    <t>כיל       אגח ה</t>
  </si>
  <si>
    <t>כיל       אגח ז</t>
  </si>
  <si>
    <t>לאומי שה201</t>
  </si>
  <si>
    <t>מנורה מבטחים אג3</t>
  </si>
  <si>
    <t>נפטא חב' ישראלי לנפט 19/2025</t>
  </si>
  <si>
    <t>סאמיט אג 11</t>
  </si>
  <si>
    <t>סאמיט אג 6 חסום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</si>
  <si>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</si>
  <si>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</si>
  <si>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</si>
  <si>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</si>
  <si>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</si>
  <si>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</si>
  <si>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בזק אג9</t>
  </si>
  <si>
    <t>ביג אגח ו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</si>
  <si>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</si>
  <si>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</si>
  <si>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</si>
  <si>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</si>
  <si>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</si>
  <si>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</si>
  <si>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</si>
  <si>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</si>
  <si>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</si>
  <si>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</si>
  <si>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</si>
  <si>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</si>
  <si>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</si>
  <si>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</si>
  <si>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פז נפט אג4</t>
  </si>
  <si>
    <t>פניקס הון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</si>
  <si>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</si>
  <si>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</si>
  <si>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</si>
  <si>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</si>
  <si>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</si>
  <si>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ilA+</t>
  </si>
  <si>
    <t>אלקטרה אג4</t>
  </si>
  <si>
    <t>אלקטרה ה' 3.75% 2023/2031</t>
  </si>
  <si>
    <t>אם.ג'י.ג'י 2020/2023</t>
  </si>
  <si>
    <t>אמ.ג'יג'י אגח ב</t>
  </si>
  <si>
    <t>דלתא אג1</t>
  </si>
  <si>
    <t>אופנה והלבשה</t>
  </si>
  <si>
    <t>דמרי אג6</t>
  </si>
  <si>
    <t>ווסטדייל  אגח ב</t>
  </si>
  <si>
    <t>לייטסטון  אגח ב</t>
  </si>
  <si>
    <t>מיטב דש   אגח ד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</si>
  <si>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</si>
  <si>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</si>
  <si>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</si>
  <si>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</si>
  <si>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</si>
  <si>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קרסו אג1</t>
  </si>
  <si>
    <t>שלהח.ק15</t>
  </si>
  <si>
    <t>שפיר הנדסה אג1</t>
  </si>
  <si>
    <t>מתכת ומוצרי בניה</t>
  </si>
  <si>
    <t>שפיר הנדסה אג2</t>
  </si>
  <si>
    <t>אזורים   אגח 13</t>
  </si>
  <si>
    <t>איידיאייהנ הת ה</t>
  </si>
  <si>
    <t>אלבר טו'</t>
  </si>
  <si>
    <t>אלבר ק.14</t>
  </si>
  <si>
    <t>אלדן תחבורה אג1</t>
  </si>
  <si>
    <t>אנרג'יקס  אגח א</t>
  </si>
  <si>
    <t>קלינטק</t>
  </si>
  <si>
    <t>אפי נכסים אגח י</t>
  </si>
  <si>
    <t>אפריקה מגורים אג3</t>
  </si>
  <si>
    <t>אשטרום נכסים אג9</t>
  </si>
  <si>
    <t>אשטרום קבוצה אג3</t>
  </si>
  <si>
    <t>דה לסר    אגח ו</t>
  </si>
  <si>
    <t>ח.לישראל אג10 3.85%</t>
  </si>
  <si>
    <t>חברהלישראלאגח14</t>
  </si>
  <si>
    <t>חברהלישראלאגח14 חסום</t>
  </si>
  <si>
    <t>מגדלי תיכון אגחד</t>
  </si>
  <si>
    <t>נכסים ובניין 2018/20</t>
  </si>
  <si>
    <t>נכסים ובנין אג7</t>
  </si>
  <si>
    <t>סאות'רן   אגח ג</t>
  </si>
  <si>
    <t>סטרוברי אג"ח</t>
  </si>
  <si>
    <t>סלקום אג9</t>
  </si>
  <si>
    <t>פתאל אג1</t>
  </si>
  <si>
    <t>פתאל אירו אג3</t>
  </si>
  <si>
    <t>קרסו אג2</t>
  </si>
  <si>
    <t>שיכון ובינוי אג7</t>
  </si>
  <si>
    <t>אלטיטיוד אג1</t>
  </si>
  <si>
    <t>בזן       אגח י</t>
  </si>
  <si>
    <t>בזן אג'4</t>
  </si>
  <si>
    <t>בזן אג5</t>
  </si>
  <si>
    <t>דור אלון אג6</t>
  </si>
  <si>
    <t>A3.il</t>
  </si>
  <si>
    <t>מויניאן   אגח ב</t>
  </si>
  <si>
    <t>מויניאן אג1</t>
  </si>
  <si>
    <t>פתאל החזקות אג2</t>
  </si>
  <si>
    <t>מלונאות ותיירות</t>
  </si>
  <si>
    <t>אול - רי אג"ח 2024/2018</t>
  </si>
  <si>
    <t>Baa1.il</t>
  </si>
  <si>
    <t>כנפיים אג7</t>
  </si>
  <si>
    <t>ilBBB+</t>
  </si>
  <si>
    <t>סקייליין אגח א</t>
  </si>
  <si>
    <t>הכשרב חב' לבטוח ד' %5.45 2028</t>
  </si>
  <si>
    <t>Baa2.il</t>
  </si>
  <si>
    <t>הכשרת הישוב אג3</t>
  </si>
  <si>
    <t>דיסקונט השקעות אג10</t>
  </si>
  <si>
    <t>דלק קבוצה אג31</t>
  </si>
  <si>
    <t>בי קומיונק אגחד</t>
  </si>
  <si>
    <t>בי קומיונק ג' 3.6% 2</t>
  </si>
  <si>
    <t>חלל תקשורת אג6</t>
  </si>
  <si>
    <t>מירלנד אגח ז</t>
  </si>
  <si>
    <t>פטרוכימים אג1  2023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</si>
  <si>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</si>
  <si>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</si>
  <si>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</si>
  <si>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</si>
  <si>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</si>
  <si>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תמר פטרו אג2</t>
  </si>
  <si>
    <t>נאויטס מימ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</si>
  <si>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</si>
  <si>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</si>
  <si>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</si>
  <si>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</si>
  <si>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</si>
  <si>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</si>
  <si>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</si>
  <si>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</si>
  <si>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אלקטרוניקה ואופטיקה</t>
  </si>
  <si>
    <t>BBB</t>
  </si>
  <si>
    <t>JPM 3.375 1/5/23</t>
  </si>
  <si>
    <t>US46625HJJ05</t>
  </si>
  <si>
    <t>Banks</t>
  </si>
  <si>
    <t>Baa1</t>
  </si>
  <si>
    <t>MQGAU 6.625 7/4/21</t>
  </si>
  <si>
    <t>US55608YAA38</t>
  </si>
  <si>
    <t>ASX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</si>
  <si>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</si>
  <si>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</si>
  <si>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</si>
  <si>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</si>
  <si>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</si>
  <si>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</si>
  <si>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</si>
  <si>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</si>
  <si>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</si>
  <si>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</si>
  <si>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</si>
  <si>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Baa3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</si>
  <si>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</si>
  <si>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</si>
  <si>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</si>
  <si>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</si>
  <si>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</si>
  <si>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</si>
  <si>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</si>
  <si>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</si>
  <si>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</si>
  <si>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</si>
  <si>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</si>
  <si>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</si>
  <si>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</si>
  <si>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</si>
  <si>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</si>
  <si>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</si>
  <si>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</si>
  <si>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</si>
  <si>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</si>
  <si>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</si>
  <si>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</si>
  <si>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שיכון ובינוי</t>
  </si>
  <si>
    <t>איי.אפ.אפ</t>
  </si>
  <si>
    <t>מזון</t>
  </si>
  <si>
    <t>שטראוס גרופ</t>
  </si>
  <si>
    <t>שפיר הנדסה</t>
  </si>
  <si>
    <t>מיטרוניקס</t>
  </si>
  <si>
    <t>כיל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</si>
  <si>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</si>
  <si>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</si>
  <si>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</si>
  <si>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</si>
  <si>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</si>
  <si>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</si>
  <si>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</si>
  <si>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מטריקס</t>
  </si>
  <si>
    <t>שירותי מידע</t>
  </si>
  <si>
    <t>אלביט מערכות</t>
  </si>
  <si>
    <t>ביטחוניות</t>
  </si>
  <si>
    <t>אורמת טכנו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</si>
  <si>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</si>
  <si>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</si>
  <si>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</si>
  <si>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</si>
  <si>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</si>
  <si>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</si>
  <si>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</si>
  <si>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</si>
  <si>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</si>
  <si>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</si>
  <si>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</si>
  <si>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</si>
  <si>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איידיאיי ביטוח</t>
  </si>
  <si>
    <t>כלל ביטוח</t>
  </si>
  <si>
    <t>מנורה</t>
  </si>
  <si>
    <t>אלקטרה צריכה</t>
  </si>
  <si>
    <t>דלק רכב</t>
  </si>
  <si>
    <t>ויקטורי</t>
  </si>
  <si>
    <t>יוחננוף</t>
  </si>
  <si>
    <t>נטו מלינדה</t>
  </si>
  <si>
    <t>רמי לוי</t>
  </si>
  <si>
    <t>תדיראן הולדינגס</t>
  </si>
  <si>
    <t>דנאל כא</t>
  </si>
  <si>
    <t>נובולוג</t>
  </si>
  <si>
    <t>פתאל החזקות</t>
  </si>
  <si>
    <t>אזורים</t>
  </si>
  <si>
    <t>אפריקה מגורים</t>
  </si>
  <si>
    <t>אשטרום קבוצה</t>
  </si>
  <si>
    <t>ישראל קנדה</t>
  </si>
  <si>
    <t>פוקס</t>
  </si>
  <si>
    <t>פמס</t>
  </si>
  <si>
    <t>אינרום</t>
  </si>
  <si>
    <t>המלט</t>
  </si>
  <si>
    <t>פלסאון תעשיות</t>
  </si>
  <si>
    <t>אבגול</t>
  </si>
  <si>
    <t>אלקו החזקות</t>
  </si>
  <si>
    <t>אקויטל</t>
  </si>
  <si>
    <t>חברה לישראל</t>
  </si>
  <si>
    <t>ערד</t>
  </si>
  <si>
    <t>קנון</t>
  </si>
  <si>
    <t>201406588w</t>
  </si>
  <si>
    <t>דלק קבוצה</t>
  </si>
  <si>
    <t>דלק קדוחים</t>
  </si>
  <si>
    <t>ישראמקו</t>
  </si>
  <si>
    <t>נפטא</t>
  </si>
  <si>
    <t>רציו יהש</t>
  </si>
  <si>
    <t>אטראו שוקי הון</t>
  </si>
  <si>
    <t>אלטשולר שחם גמל</t>
  </si>
  <si>
    <t>הבורסה לניע בתא</t>
  </si>
  <si>
    <t>ישראכרט</t>
  </si>
  <si>
    <t>מיטב דש השקעות</t>
  </si>
  <si>
    <t>סלקום</t>
  </si>
  <si>
    <t>פרטנר</t>
  </si>
  <si>
    <t>בזן</t>
  </si>
  <si>
    <t>פז נפט</t>
  </si>
  <si>
    <t>מגיק</t>
  </si>
  <si>
    <t>קמטק</t>
  </si>
  <si>
    <t>קמהדע</t>
  </si>
  <si>
    <t>ביוטכנולוגיה</t>
  </si>
  <si>
    <t>חילן</t>
  </si>
  <si>
    <t>פורמולה</t>
  </si>
  <si>
    <t>אודיוקודס</t>
  </si>
  <si>
    <t>ציוד תקשורת</t>
  </si>
  <si>
    <t>גילת</t>
  </si>
  <si>
    <t>אנלייט אנרגיה</t>
  </si>
  <si>
    <t>דוראל אנרגיה</t>
  </si>
  <si>
    <t>ביג</t>
  </si>
  <si>
    <t>גב ים</t>
  </si>
  <si>
    <t>הכשרת הישוב</t>
  </si>
  <si>
    <t>ויתניה</t>
  </si>
  <si>
    <t>ישרס</t>
  </si>
  <si>
    <t>מגדלי תיכון</t>
  </si>
  <si>
    <t>מגה אור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</si>
  <si>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</si>
  <si>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</si>
  <si>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</si>
  <si>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</si>
  <si>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</si>
  <si>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</si>
  <si>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</si>
  <si>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</si>
  <si>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</si>
  <si>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איילון</t>
  </si>
  <si>
    <t>גלוברנדס</t>
  </si>
  <si>
    <t>טיב טעם</t>
  </si>
  <si>
    <t>סקיילקס</t>
  </si>
  <si>
    <t>אוברסיז מניה</t>
  </si>
  <si>
    <t>אל על</t>
  </si>
  <si>
    <t>ג'י וואן</t>
  </si>
  <si>
    <t>ממן</t>
  </si>
  <si>
    <t>אאורה</t>
  </si>
  <si>
    <t>מירלנד</t>
  </si>
  <si>
    <t>כלל משקאות</t>
  </si>
  <si>
    <t>מהדרין</t>
  </si>
  <si>
    <t>נטו</t>
  </si>
  <si>
    <t>בית שמש</t>
  </si>
  <si>
    <t>חמת</t>
  </si>
  <si>
    <t>תדיר גן</t>
  </si>
  <si>
    <t>יוטרון</t>
  </si>
  <si>
    <t>פלרם</t>
  </si>
  <si>
    <t>ספאנטק</t>
  </si>
  <si>
    <t>דיסקונט השקעות</t>
  </si>
  <si>
    <t>מספנות ישראל</t>
  </si>
  <si>
    <t>דלק תמלוגים</t>
  </si>
  <si>
    <t>נאוויטס פטרו יהש</t>
  </si>
  <si>
    <t>אנליסט</t>
  </si>
  <si>
    <t>נאוי</t>
  </si>
  <si>
    <t>פנינסולה</t>
  </si>
  <si>
    <t>בי קומיוניקיישנס</t>
  </si>
  <si>
    <t>חלל</t>
  </si>
  <si>
    <t>סאטקום מערכות</t>
  </si>
  <si>
    <t>ג'נריישן קפיטל</t>
  </si>
  <si>
    <t>דור אלון</t>
  </si>
  <si>
    <t>ספרינג</t>
  </si>
  <si>
    <t>אינטרקיור</t>
  </si>
  <si>
    <t>השקעות במדעי החיים</t>
  </si>
  <si>
    <t>כלל ביוטכנולוגיה</t>
  </si>
  <si>
    <t>בית הזהב</t>
  </si>
  <si>
    <t>מגוריט</t>
  </si>
  <si>
    <t>מניבים ריט</t>
  </si>
  <si>
    <t>נכסים בנין</t>
  </si>
  <si>
    <t>ריט אזורים ליוי</t>
  </si>
  <si>
    <t>אספן גרופ</t>
  </si>
  <si>
    <t>מישורים</t>
  </si>
  <si>
    <t>סים בכורה  סד L</t>
  </si>
  <si>
    <t>סה"כ אופציות Call 001</t>
  </si>
  <si>
    <t>ITURAN LOCATION</t>
  </si>
  <si>
    <t>IL0010818685</t>
  </si>
  <si>
    <t>NASDAQ</t>
  </si>
  <si>
    <t>AMPAL-AMER/ISR CORP</t>
  </si>
  <si>
    <t>US0320157037</t>
  </si>
  <si>
    <t>Materials</t>
  </si>
  <si>
    <t>CHECK POINT SOFT TECH</t>
  </si>
  <si>
    <t>IL0010824113</t>
  </si>
  <si>
    <t>Software &amp; Services</t>
  </si>
  <si>
    <t>RADWARE LTD</t>
  </si>
  <si>
    <t>IL0010834765</t>
  </si>
  <si>
    <t>MELLANOX TEC(MLNX</t>
  </si>
  <si>
    <t>IL0011017329</t>
  </si>
  <si>
    <t>Semiconductors &amp; Semiconductor Equipment</t>
  </si>
  <si>
    <t>GOLDMAN SACHS GROUP INC/THE</t>
  </si>
  <si>
    <t>US38141G1040</t>
  </si>
  <si>
    <t>PROCTER &amp; GAMBLE CO/THE</t>
  </si>
  <si>
    <t>US742181091</t>
  </si>
  <si>
    <t>PPHE HOTEL GROUP LTD</t>
  </si>
  <si>
    <t>GG00B1Z5FH87</t>
  </si>
  <si>
    <t>LSE</t>
  </si>
  <si>
    <t>APPLE INC</t>
  </si>
  <si>
    <t>US0378331005</t>
  </si>
  <si>
    <t>GLOBALWORTH REAL ESTATE INVEST</t>
  </si>
  <si>
    <t>GG00B979FD04</t>
  </si>
  <si>
    <t>E.ON SE</t>
  </si>
  <si>
    <t>DE000ENAG999</t>
  </si>
  <si>
    <t>FWB</t>
  </si>
  <si>
    <t>HONEYWELL INTERNATIONAL</t>
  </si>
  <si>
    <t>US4385161066</t>
  </si>
  <si>
    <t>ORMAT TECHNOLOGIES INC</t>
  </si>
  <si>
    <t>US6866881021</t>
  </si>
  <si>
    <t>RESIDEO TECHOLOGIES מ. הטבה</t>
  </si>
  <si>
    <t>US76118Y1047</t>
  </si>
  <si>
    <t>INTERNATIONAL FLAVORS &amp; FRAGRA</t>
  </si>
  <si>
    <t>US4595061015</t>
  </si>
  <si>
    <t>CAMECO CORP</t>
  </si>
  <si>
    <t>CA13321L1085</t>
  </si>
  <si>
    <t>VBARE IBERIAN PROPERTIES SOCIM</t>
  </si>
  <si>
    <t>ES0105196002</t>
  </si>
  <si>
    <t>BME</t>
  </si>
  <si>
    <t>BP PLS</t>
  </si>
  <si>
    <t>US0556221044</t>
  </si>
  <si>
    <t>ENERGEAN OIL &amp; GAS PLC</t>
  </si>
  <si>
    <t>GB00BG12Y042</t>
  </si>
  <si>
    <t>AMUNDI INDEX SOLUTIONS-AMUNDI</t>
  </si>
  <si>
    <t>LU1681039217</t>
  </si>
  <si>
    <t>SIX</t>
  </si>
  <si>
    <t>NEOEN SA</t>
  </si>
  <si>
    <t>FR0011675362</t>
  </si>
  <si>
    <t>Energy</t>
  </si>
  <si>
    <t>SOLAREDGE TECHNOLOGIES INC</t>
  </si>
  <si>
    <t>US83417M1045</t>
  </si>
  <si>
    <t>ROLLS-ROYCE HOLDINGS</t>
  </si>
  <si>
    <t>GB00B63H8491</t>
  </si>
  <si>
    <t>Capital Goods</t>
  </si>
  <si>
    <t>ROLLS-ROYCE HOLDINGS זכויות</t>
  </si>
  <si>
    <t>GB00B669WX96</t>
  </si>
  <si>
    <t>FEDEX CORP</t>
  </si>
  <si>
    <t>US31428X1063</t>
  </si>
  <si>
    <t>Transportation</t>
  </si>
  <si>
    <t>COMCAST CORP</t>
  </si>
  <si>
    <t>US20030N1019</t>
  </si>
  <si>
    <t>WALT DISNEY CO/THE</t>
  </si>
  <si>
    <t>US2546871060</t>
  </si>
  <si>
    <t>TARGET CORP</t>
  </si>
  <si>
    <t>US87612E1064</t>
  </si>
  <si>
    <t>Retailing</t>
  </si>
  <si>
    <t>ANHEUSER-BUSCH INBEV SA/NV</t>
  </si>
  <si>
    <t>US03524A1088</t>
  </si>
  <si>
    <t>Food, Beverage &amp; Tobacco</t>
  </si>
  <si>
    <t>PEPSICO INC</t>
  </si>
  <si>
    <t>US7134481081</t>
  </si>
  <si>
    <t>ANCHIANO THERAP</t>
  </si>
  <si>
    <t>US03280X1028</t>
  </si>
  <si>
    <t>Pharmaceuticals &amp; Biotechnology</t>
  </si>
  <si>
    <t>ASTRAZENECA PLC</t>
  </si>
  <si>
    <t>US0463531089</t>
  </si>
  <si>
    <t>BATM ADVANCED COMMUNICATIONS</t>
  </si>
  <si>
    <t>IL0010849045</t>
  </si>
  <si>
    <t>CIGNA CORP</t>
  </si>
  <si>
    <t>US1255231003</t>
  </si>
  <si>
    <t>ELI LILLY &amp; CO</t>
  </si>
  <si>
    <t>US5324571083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</si>
  <si>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</si>
  <si>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</si>
  <si>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</si>
  <si>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</si>
  <si>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</si>
  <si>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</si>
  <si>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</si>
  <si>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</si>
  <si>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MYLAN NV</t>
  </si>
  <si>
    <t>NL0011031208</t>
  </si>
  <si>
    <t>NOVO NORDISK A/S</t>
  </si>
  <si>
    <t>US6701002056</t>
  </si>
  <si>
    <t>PLURISTEM THERAPEUTICS INC</t>
  </si>
  <si>
    <t>ROCHE HOLDING (ROG</t>
  </si>
  <si>
    <t>CH0012032048</t>
  </si>
  <si>
    <t>SHIRE PLC</t>
  </si>
  <si>
    <t>US82481R1068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</si>
  <si>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</si>
  <si>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</si>
  <si>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</si>
  <si>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</si>
  <si>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</si>
  <si>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</si>
  <si>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</si>
  <si>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</si>
  <si>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</si>
  <si>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</si>
  <si>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</si>
  <si>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</si>
  <si>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</si>
  <si>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</si>
  <si>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</si>
  <si>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Real Estate</t>
  </si>
  <si>
    <t>AROUNDTOWN SA</t>
  </si>
  <si>
    <t>LU1673108939</t>
  </si>
  <si>
    <t>ATRIUM EUR REAL EST</t>
  </si>
  <si>
    <t>JE00B3DCF752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</si>
  <si>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</si>
  <si>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</si>
  <si>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</si>
  <si>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</si>
  <si>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</si>
  <si>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</si>
  <si>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</si>
  <si>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</si>
  <si>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</si>
  <si>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</si>
  <si>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</si>
  <si>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</si>
  <si>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VERINT SYSTEMS</t>
  </si>
  <si>
    <t>US92343X1000</t>
  </si>
  <si>
    <t>VISA INC</t>
  </si>
  <si>
    <t>US92826C8394</t>
  </si>
  <si>
    <t>ADVANCED MICRO DEVICES INC</t>
  </si>
  <si>
    <t>US0079031078</t>
  </si>
  <si>
    <t>INTEL CORP</t>
  </si>
  <si>
    <t>US4581401001</t>
  </si>
  <si>
    <t>NOKIA OYJ</t>
  </si>
  <si>
    <t>US6549022043</t>
  </si>
  <si>
    <t>POWERFLEET INC</t>
  </si>
  <si>
    <t>US73931J1097</t>
  </si>
  <si>
    <t>CINEWORLD GROUP PLC</t>
  </si>
  <si>
    <t>GB00B15FWH70</t>
  </si>
  <si>
    <t>CENTENE CORP</t>
  </si>
  <si>
    <t>US15135B1017</t>
  </si>
  <si>
    <t>Health Care Equipment &amp; Services</t>
  </si>
  <si>
    <t>GLOBAL MEDICAL REIT INC</t>
  </si>
  <si>
    <t>US37954A2042</t>
  </si>
  <si>
    <t>CAPITAL ONE FINANCIAL CORP</t>
  </si>
  <si>
    <t>US14040H1059</t>
  </si>
  <si>
    <t>MASTERCARD INC</t>
  </si>
  <si>
    <t>US57636Q1040</t>
  </si>
  <si>
    <t>AUDIOCODES LTD</t>
  </si>
  <si>
    <t>IL0010829658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</si>
  <si>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</si>
  <si>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</si>
  <si>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</si>
  <si>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</si>
  <si>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</si>
  <si>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</si>
  <si>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</si>
  <si>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888 HOLDINGS PL</t>
  </si>
  <si>
    <t>GI000A0F6407</t>
  </si>
  <si>
    <t>ALIBABA GROUP HOLDING LTD</t>
  </si>
  <si>
    <t>US01609W1027</t>
  </si>
  <si>
    <t>ALPHABET INC</t>
  </si>
  <si>
    <t>US02079K3059</t>
  </si>
  <si>
    <t>AMAZON.COM.INC</t>
  </si>
  <si>
    <t>US0231351067</t>
  </si>
  <si>
    <t>BAIDU INC</t>
  </si>
  <si>
    <t>US567521085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</si>
  <si>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</si>
  <si>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</si>
  <si>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</si>
  <si>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</si>
  <si>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</si>
  <si>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</si>
  <si>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</si>
  <si>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</si>
  <si>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FIVERR INTERNATIONAL LTD</t>
  </si>
  <si>
    <t>IL0011582033</t>
  </si>
  <si>
    <t>GOOGLE INC</t>
  </si>
  <si>
    <t>US38259P7069</t>
  </si>
  <si>
    <t>JD.COM INC</t>
  </si>
  <si>
    <t>US47215P1066</t>
  </si>
  <si>
    <t>REAL ESTATE CREDIT INVESTMENTS</t>
  </si>
  <si>
    <t>GB00B0HW5366</t>
  </si>
  <si>
    <t>TENCENT HOLDINGS LTD</t>
  </si>
  <si>
    <t>KYG875721634</t>
  </si>
  <si>
    <t>WIX.COM LTD</t>
  </si>
  <si>
    <t>IL0011301780</t>
  </si>
  <si>
    <t>YY INC</t>
  </si>
  <si>
    <t>US98426T1060</t>
  </si>
  <si>
    <t>NOVA MEASURING INSTRUMENTS LTD</t>
  </si>
  <si>
    <t>IL0010845571</t>
  </si>
  <si>
    <t>NVIDIA CORP</t>
  </si>
  <si>
    <t>US67066G1040</t>
  </si>
  <si>
    <t>US8816242098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</si>
  <si>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</si>
  <si>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</si>
  <si>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</si>
  <si>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</si>
  <si>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</si>
  <si>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תכ.תא60SME</t>
  </si>
  <si>
    <t>סה"כ שמחקות מדדי מניות בחו"ל</t>
  </si>
  <si>
    <t>TRAVELַ&amp;VAC.MTF</t>
  </si>
  <si>
    <t>הראל סל ISE Cyber</t>
  </si>
  <si>
    <t>הראל סל SP Tech</t>
  </si>
  <si>
    <t>הראל סל SP500</t>
  </si>
  <si>
    <t>הרל.600STOXX</t>
  </si>
  <si>
    <t>פסגות SP 500 LVHD ET</t>
  </si>
  <si>
    <t>פסגות STOXX 600 ETF -שקל</t>
  </si>
  <si>
    <t>קסם ETF ישראטק BSTAR</t>
  </si>
  <si>
    <t>קסם NDX100 ETF</t>
  </si>
  <si>
    <t>קסם SP ETF צריכה בסי</t>
  </si>
  <si>
    <t>קסם SP ETF צריכה מחז</t>
  </si>
  <si>
    <t>קסם SP500 ETF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</si>
  <si>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</si>
  <si>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</si>
  <si>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</si>
  <si>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</si>
  <si>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</si>
  <si>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</si>
  <si>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</si>
  <si>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</si>
  <si>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</si>
  <si>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</si>
  <si>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</si>
  <si>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</si>
  <si>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</si>
  <si>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</si>
  <si>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</si>
  <si>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</si>
  <si>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</si>
  <si>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</si>
  <si>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</si>
  <si>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</si>
  <si>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</si>
  <si>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</si>
  <si>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</si>
  <si>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</si>
  <si>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</si>
  <si>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</si>
  <si>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</si>
  <si>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</si>
  <si>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RUSSELL 2000 ETF</t>
  </si>
  <si>
    <t>US4642876555</t>
  </si>
  <si>
    <t>ISH US HOME CONSTR</t>
  </si>
  <si>
    <t>US4642887529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</si>
  <si>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</si>
  <si>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</si>
  <si>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</si>
  <si>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</si>
  <si>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</si>
  <si>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</si>
  <si>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</si>
  <si>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</si>
  <si>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</si>
  <si>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</si>
  <si>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</si>
  <si>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</si>
  <si>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</si>
  <si>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</si>
  <si>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</si>
  <si>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</si>
  <si>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</si>
  <si>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</si>
  <si>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</si>
  <si>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</si>
  <si>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</si>
  <si>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</si>
  <si>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</si>
  <si>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</si>
  <si>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</si>
  <si>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</si>
  <si>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</si>
  <si>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</si>
  <si>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</si>
  <si>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</si>
  <si>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</si>
  <si>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</si>
  <si>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</si>
  <si>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</si>
  <si>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</si>
  <si>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</si>
  <si>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</si>
  <si>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</si>
  <si>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</si>
  <si>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</si>
  <si>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</si>
  <si>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</si>
  <si>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</si>
  <si>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</si>
  <si>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</si>
  <si>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</si>
  <si>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</si>
  <si>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</si>
  <si>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</si>
  <si>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</si>
  <si>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</si>
  <si>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</si>
  <si>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</si>
  <si>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</si>
  <si>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</si>
  <si>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</si>
  <si>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COMSTAGE ETF MSCI EMERGING MAR</t>
  </si>
  <si>
    <t>LU0635178014</t>
  </si>
  <si>
    <t>FIRST TRUST EMERGING MARKETS A</t>
  </si>
  <si>
    <t>US33737J1824</t>
  </si>
  <si>
    <t>FIRST TRUST ISE CLOUD COMPUTIN</t>
  </si>
  <si>
    <t>US33734X1928</t>
  </si>
  <si>
    <t>FIRST TRUST NASDAQ 100</t>
  </si>
  <si>
    <t>US3373451026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</si>
  <si>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</si>
  <si>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</si>
  <si>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</si>
  <si>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</si>
  <si>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</si>
  <si>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</si>
  <si>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CLOUD COMPUTING ETF</t>
  </si>
  <si>
    <t>US37954Y4420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</si>
  <si>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</si>
  <si>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</si>
  <si>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</si>
  <si>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</si>
  <si>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</si>
  <si>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</si>
  <si>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</si>
  <si>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</si>
  <si>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</si>
  <si>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</si>
  <si>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</si>
  <si>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</si>
  <si>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</si>
  <si>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</si>
  <si>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</si>
  <si>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</si>
  <si>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</si>
  <si>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</si>
  <si>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</si>
  <si>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</si>
  <si>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</si>
  <si>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</si>
  <si>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</si>
  <si>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</si>
  <si>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</si>
  <si>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</si>
  <si>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</si>
  <si>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</si>
  <si>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</si>
  <si>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</si>
  <si>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</si>
  <si>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</si>
  <si>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ISHARES U.S. INDUSTRIALS ETF</t>
  </si>
  <si>
    <t>US4642877546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</si>
  <si>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</si>
  <si>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</si>
  <si>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</si>
  <si>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</si>
  <si>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</si>
  <si>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</si>
  <si>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LYXOR STOXX EUROPE 600 HEALTHC</t>
  </si>
  <si>
    <t>LU1834986900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</si>
  <si>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</si>
  <si>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</si>
  <si>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</si>
  <si>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</si>
  <si>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</si>
  <si>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</si>
  <si>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</si>
  <si>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</si>
  <si>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</si>
  <si>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</si>
  <si>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</si>
  <si>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</si>
  <si>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</si>
  <si>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</si>
  <si>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US GLOBAL JETS ETF</t>
  </si>
  <si>
    <t>US26922A8421</t>
  </si>
  <si>
    <t>VANECK VECTORS JUNIOR GOLD</t>
  </si>
  <si>
    <t>US92189F7915</t>
  </si>
  <si>
    <t>VANECK VECTORS VIDEO GAMING AN</t>
  </si>
  <si>
    <t>US92189F1140</t>
  </si>
  <si>
    <t>VANGUARD REIT ETF</t>
  </si>
  <si>
    <t>US9229085538</t>
  </si>
  <si>
    <t>WISDOMTREE CLOUD COMPUTING FUN</t>
  </si>
  <si>
    <t>US97717Y6914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</si>
  <si>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</si>
  <si>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</si>
  <si>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</si>
  <si>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</si>
  <si>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</si>
  <si>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</si>
  <si>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</si>
  <si>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</si>
  <si>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</si>
  <si>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</si>
  <si>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</si>
  <si>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</si>
  <si>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</si>
  <si>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ISH $ HIGH YIELS CORP</t>
  </si>
  <si>
    <t>IE00B4PY7Y77</t>
  </si>
  <si>
    <t>ISHARES IBOXX HIGH YIELD CORPO</t>
  </si>
  <si>
    <t>US4642885135</t>
  </si>
  <si>
    <t>SPDR PORTFOLIO INTERMEDIATE TE</t>
  </si>
  <si>
    <t>US78464A3757</t>
  </si>
  <si>
    <t>VANGUARD USD CORPORATE BOND UC</t>
  </si>
  <si>
    <t>IE00BGYWFK87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</si>
  <si>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</si>
  <si>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</si>
  <si>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</si>
  <si>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</si>
  <si>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</si>
  <si>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</si>
  <si>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</si>
  <si>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</si>
  <si>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</si>
  <si>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</si>
  <si>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</si>
  <si>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</si>
  <si>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</si>
  <si>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</si>
  <si>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</si>
  <si>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</si>
  <si>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</si>
  <si>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</si>
  <si>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</si>
  <si>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</si>
  <si>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</si>
  <si>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</si>
  <si>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</si>
  <si>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</si>
  <si>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</si>
  <si>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</si>
  <si>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</si>
  <si>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</si>
  <si>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</si>
  <si>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</si>
  <si>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</si>
  <si>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</si>
  <si>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</si>
  <si>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</si>
  <si>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</si>
  <si>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</si>
  <si>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</si>
  <si>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</si>
  <si>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</si>
  <si>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</si>
  <si>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</si>
  <si>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</si>
  <si>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</si>
  <si>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</si>
  <si>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</si>
  <si>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</si>
  <si>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</si>
  <si>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</si>
  <si>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</si>
  <si>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</si>
  <si>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</si>
  <si>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</si>
  <si>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</si>
  <si>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</si>
  <si>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</si>
  <si>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</si>
  <si>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</si>
  <si>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</si>
  <si>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</si>
  <si>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</si>
  <si>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</si>
  <si>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</si>
  <si>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</si>
  <si>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</si>
  <si>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</si>
  <si>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</si>
  <si>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</si>
  <si>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</si>
  <si>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</si>
  <si>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</si>
  <si>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</si>
  <si>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</si>
  <si>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</si>
  <si>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</si>
  <si>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</si>
  <si>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</si>
  <si>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לס דרך ארץ</t>
  </si>
  <si>
    <t>בינוי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</si>
  <si>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</si>
  <si>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</si>
  <si>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</si>
  <si>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</si>
  <si>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</si>
  <si>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</si>
  <si>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</si>
  <si>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</si>
  <si>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</si>
  <si>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</si>
  <si>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</si>
  <si>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</si>
  <si>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</si>
  <si>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</si>
  <si>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</si>
  <si>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</si>
  <si>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</si>
  <si>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</si>
  <si>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</si>
  <si>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</si>
  <si>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</si>
  <si>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</si>
  <si>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</si>
  <si>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</si>
  <si>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</si>
  <si>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</si>
  <si>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</si>
  <si>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</si>
  <si>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</si>
  <si>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</si>
  <si>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</si>
  <si>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</si>
  <si>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</si>
  <si>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</si>
  <si>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</si>
  <si>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</si>
  <si>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</si>
  <si>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</si>
  <si>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</si>
  <si>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</si>
  <si>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</si>
  <si>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</si>
  <si>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</si>
  <si>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</si>
  <si>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</si>
  <si>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</si>
  <si>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</si>
  <si>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</si>
  <si>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</si>
  <si>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</si>
  <si>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</si>
  <si>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</si>
  <si>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</si>
  <si>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</si>
  <si>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</si>
  <si>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</si>
  <si>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</si>
  <si>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</si>
  <si>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</si>
  <si>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</si>
  <si>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</si>
  <si>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</si>
  <si>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</si>
  <si>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</si>
  <si>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</si>
  <si>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</si>
  <si>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</si>
  <si>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</si>
  <si>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</si>
  <si>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</si>
  <si>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</si>
  <si>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</si>
  <si>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</si>
  <si>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</si>
  <si>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</si>
  <si>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</si>
  <si>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</si>
  <si>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</si>
  <si>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</si>
  <si>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</si>
  <si>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</si>
  <si>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</si>
  <si>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</si>
  <si>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</si>
  <si>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</si>
  <si>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</si>
  <si>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</si>
  <si>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</si>
  <si>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</si>
  <si>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</si>
  <si>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</si>
  <si>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</si>
  <si>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</si>
  <si>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</si>
  <si>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</si>
  <si>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</si>
  <si>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</si>
  <si>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</si>
  <si>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</si>
  <si>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</si>
  <si>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</si>
  <si>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</si>
  <si>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</si>
  <si>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4.016300 28/10/20</t>
  </si>
  <si>
    <t>31/08/2020</t>
  </si>
  <si>
    <t>EUR/ILS FW 4.021900 25/11/20</t>
  </si>
  <si>
    <t>25/08/2020</t>
  </si>
  <si>
    <t>EUR/ILS FW 4.025100 25/11/20</t>
  </si>
  <si>
    <t>30/08/2020</t>
  </si>
  <si>
    <t>GBP/ILS FW 4.463900 25/11/20</t>
  </si>
  <si>
    <t>USD/IL FW 3.393750 10/12/20</t>
  </si>
  <si>
    <t>9/09/2020</t>
  </si>
  <si>
    <t>USD/ILS FW 3.360000 28/10/20</t>
  </si>
  <si>
    <t>USD/ILS FW 3.362700 25/11/20</t>
  </si>
  <si>
    <t>USD/ILS FW 3.397600 25/11/20</t>
  </si>
  <si>
    <t>28/08/2020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</si>
  <si>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</si>
  <si>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</si>
  <si>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</si>
  <si>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</si>
  <si>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</si>
  <si>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</si>
  <si>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</si>
  <si>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</si>
  <si>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</si>
  <si>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</si>
  <si>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</si>
  <si>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</si>
  <si>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</si>
  <si>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</si>
  <si>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</si>
  <si>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</si>
  <si>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</si>
  <si>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</si>
  <si>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</si>
  <si>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</si>
  <si>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</si>
  <si>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</si>
  <si>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</si>
  <si>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</si>
  <si>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</si>
  <si>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</si>
  <si>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</si>
  <si>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</si>
  <si>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</si>
  <si>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</si>
  <si>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</si>
  <si>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</si>
  <si>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</si>
  <si>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</si>
  <si>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</si>
  <si>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</si>
  <si>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</si>
  <si>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</si>
  <si>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</si>
  <si>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</si>
  <si>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</si>
  <si>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</si>
  <si>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</si>
  <si>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</si>
  <si>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</si>
  <si>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</si>
  <si>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</si>
  <si>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</si>
  <si>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</si>
  <si>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</si>
  <si>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</si>
  <si>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התחייבות להשקעה בישראל</t>
  </si>
  <si>
    <t>התחייבות להשקעה בחו"ל</t>
  </si>
  <si>
    <t>השקעות אחרות בישראל</t>
  </si>
  <si>
    <t>מזומן בקופה</t>
  </si>
  <si>
    <t>מזומן בבנק הפועלים</t>
  </si>
  <si>
    <t>מזומן בבנק אוצר החייל</t>
  </si>
  <si>
    <t>דולר אמריקאי בבנק הפועלים</t>
  </si>
  <si>
    <t>דולר סינגפור בבנק הפועלים</t>
  </si>
  <si>
    <t>אירו בבנק הפועלים</t>
  </si>
  <si>
    <t>לירה שטרלינג בבנק הפועלים</t>
  </si>
  <si>
    <t>פרנק שווצרי בבנק הפועלים</t>
  </si>
  <si>
    <t>פחק בבנק הפועלים</t>
  </si>
  <si>
    <t>WAL-MART STORES INC</t>
  </si>
  <si>
    <t>US9311421039</t>
  </si>
  <si>
    <t xml:space="preserve">Information Technology </t>
  </si>
  <si>
    <t xml:space="preserve">Semiconductors &amp; Semiconductor Equipment </t>
  </si>
  <si>
    <t xml:space="preserve">Utilities </t>
  </si>
  <si>
    <t xml:space="preserve">Consumer Services </t>
  </si>
  <si>
    <t>Consumer Durables &amp; Apparel</t>
  </si>
  <si>
    <t xml:space="preserve"> Hotels Restaurants and leisure</t>
  </si>
  <si>
    <t>Industrials</t>
  </si>
  <si>
    <t>Consumer Services</t>
  </si>
  <si>
    <t>Government</t>
  </si>
  <si>
    <t>Food &amp; Staples Retailing</t>
  </si>
  <si>
    <t>TEVA נסחר בדולר</t>
  </si>
  <si>
    <t xml:space="preserve">מזומן בבנק הפועלים </t>
  </si>
  <si>
    <t xml:space="preserve">מנוף אוריגו 1 </t>
  </si>
  <si>
    <t>יסודות הנדלן ג- פסגות</t>
  </si>
  <si>
    <t>יסודות הנדלן ג- אי.בי.אי</t>
  </si>
  <si>
    <t>BARAK</t>
  </si>
  <si>
    <t>PARTNERS</t>
  </si>
  <si>
    <t>DOVER X</t>
  </si>
  <si>
    <t xml:space="preserve">HAMILTON L III </t>
  </si>
  <si>
    <t xml:space="preserve">HAMILTON L IX </t>
  </si>
  <si>
    <t xml:space="preserve"> BLUE ATLAN</t>
  </si>
  <si>
    <t>BLUE ATLAN  II</t>
  </si>
  <si>
    <t xml:space="preserve">AMI OPPORT </t>
  </si>
  <si>
    <t>MV SENIOR II</t>
  </si>
  <si>
    <t>Moodys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</si>
</sst>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##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color rgb="FF0000FF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0" fontId="0" fillId="0" borderId="0" xfId="1" applyNumberFormat="1" applyFont="1"/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/>
    <xf numFmtId="0" fontId="3" fillId="0" borderId="0" xfId="0" applyFont="1" applyFill="1" applyAlignment="1">
      <alignment horizontal="right" readingOrder="2"/>
    </xf>
    <xf numFmtId="0" fontId="3" fillId="0" borderId="0" xfId="0" applyFont="1" applyFill="1" applyBorder="1" applyAlignment="1">
      <alignment horizontal="right" readingOrder="2"/>
    </xf>
    <xf numFmtId="164" fontId="3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readingOrder="2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2020\&#1512;&#1513;&#1497;&#1502;&#1493;&#1514;%20&#1504;&#1497;&#1506;\&#1512;&#1489;&#1506;&#1493;&#1503;%203\&#1502;&#1505;&#1500;&#1493;&#1500;%2060%20&#1493;&#1502;&#1506;&#1500;&#1492;%2030.9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143993.35101000001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0"/>
  <sheetViews>
    <sheetView rightToLeft="1" topLeftCell="A10" workbookViewId="0">
      <selection activeCell="E42" sqref="E42:G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6" ht="15.6">
      <c r="B1" s="1" t="s">
        <v>0</v>
      </c>
      <c r="C1" s="1" t="s">
        <v>1</v>
      </c>
    </row>
    <row r="2" spans="2:6" ht="15.6">
      <c r="B2" s="1" t="s">
        <v>2</v>
      </c>
      <c r="C2" s="1" t="s">
        <v>3</v>
      </c>
    </row>
    <row r="3" spans="2:6" ht="15.6">
      <c r="B3" s="1" t="s">
        <v>4</v>
      </c>
      <c r="C3" s="1" t="s">
        <v>5</v>
      </c>
    </row>
    <row r="4" spans="2:6" ht="15.6">
      <c r="B4" s="1" t="s">
        <v>6</v>
      </c>
    </row>
    <row r="6" spans="2:6" ht="15.6">
      <c r="B6" s="2" t="s">
        <v>7</v>
      </c>
    </row>
    <row r="7" spans="2:6">
      <c r="B7" s="3" t="s">
        <v>8</v>
      </c>
      <c r="C7" s="3" t="s">
        <v>9</v>
      </c>
      <c r="D7" s="3" t="s">
        <v>10</v>
      </c>
    </row>
    <row r="8" spans="2:6">
      <c r="B8" s="4"/>
      <c r="C8" s="4"/>
      <c r="D8" s="4"/>
    </row>
    <row r="10" spans="2:6">
      <c r="B10" s="5" t="s">
        <v>11</v>
      </c>
      <c r="C10" s="5"/>
      <c r="D10" s="5"/>
    </row>
    <row r="11" spans="2:6">
      <c r="B11" s="6" t="s">
        <v>12</v>
      </c>
      <c r="C11" s="7">
        <f>מזומנים!J10</f>
        <v>66820.820000000007</v>
      </c>
      <c r="D11" s="8">
        <f>C11/$C$42</f>
        <v>3.7969712235673719E-2</v>
      </c>
    </row>
    <row r="12" spans="2:6">
      <c r="B12" s="6" t="s">
        <v>13</v>
      </c>
      <c r="C12" s="7">
        <f>C13+C14+C15+C16+C17+C18+C19+C20+C21+C22</f>
        <v>1420866.13</v>
      </c>
      <c r="D12" s="8">
        <f t="shared" ref="D12:D42" si="0">C12/$C$42</f>
        <v>0.80738126352707662</v>
      </c>
    </row>
    <row r="13" spans="2:6">
      <c r="B13" s="6" t="s">
        <v>14</v>
      </c>
      <c r="C13" s="7">
        <f>'תעודות התחייבות ממשלתיות'!O11</f>
        <v>489644.09</v>
      </c>
      <c r="D13" s="8">
        <f t="shared" si="0"/>
        <v>0.27823132363832592</v>
      </c>
    </row>
    <row r="14" spans="2:6">
      <c r="B14" s="6" t="s">
        <v>15</v>
      </c>
      <c r="C14" s="7">
        <f>'תעודות חוב מסחריות'!R11</f>
        <v>0</v>
      </c>
      <c r="D14" s="8">
        <f t="shared" si="0"/>
        <v>0</v>
      </c>
    </row>
    <row r="15" spans="2:6">
      <c r="B15" s="6" t="s">
        <v>16</v>
      </c>
      <c r="C15" s="7">
        <f>'אג"ח קונצרני'!R11</f>
        <v>294549.59999999998</v>
      </c>
      <c r="D15" s="8">
        <f t="shared" si="0"/>
        <v>0.16737243797865392</v>
      </c>
    </row>
    <row r="16" spans="2:6">
      <c r="B16" s="6" t="s">
        <v>17</v>
      </c>
      <c r="C16" s="7">
        <f>מניות!L11</f>
        <v>298908.40999999997</v>
      </c>
      <c r="D16" s="8">
        <f t="shared" si="0"/>
        <v>0.16984925226183656</v>
      </c>
      <c r="F16" s="21"/>
    </row>
    <row r="17" spans="2:4">
      <c r="B17" s="6" t="s">
        <v>18</v>
      </c>
      <c r="C17" s="7">
        <f>'קרנות סל'!K11</f>
        <v>306141.46999999997</v>
      </c>
      <c r="D17" s="8">
        <f t="shared" si="0"/>
        <v>0.17395930668474491</v>
      </c>
    </row>
    <row r="18" spans="2:4">
      <c r="B18" s="6" t="s">
        <v>19</v>
      </c>
      <c r="C18" s="7">
        <f>'קרנות נאמנות'!L11</f>
        <v>21736.28</v>
      </c>
      <c r="D18" s="8">
        <f t="shared" si="0"/>
        <v>1.2351244667066788E-2</v>
      </c>
    </row>
    <row r="19" spans="2:4">
      <c r="B19" s="6" t="s">
        <v>20</v>
      </c>
      <c r="C19" s="7">
        <f>'כתבי אופציה'!I11</f>
        <v>98.06</v>
      </c>
      <c r="D19" s="8">
        <f t="shared" si="0"/>
        <v>5.5720806506567329E-5</v>
      </c>
    </row>
    <row r="20" spans="2:4">
      <c r="B20" s="6" t="s">
        <v>21</v>
      </c>
      <c r="C20" s="7">
        <f>אופציות!I11</f>
        <v>0</v>
      </c>
      <c r="D20" s="8">
        <f t="shared" si="0"/>
        <v>0</v>
      </c>
    </row>
    <row r="21" spans="2:4">
      <c r="B21" s="6" t="s">
        <v>22</v>
      </c>
      <c r="C21" s="7">
        <f>'חוזים עתידיים'!I11</f>
        <v>0</v>
      </c>
      <c r="D21" s="8">
        <f t="shared" si="0"/>
        <v>0</v>
      </c>
    </row>
    <row r="22" spans="2:4">
      <c r="B22" s="6" t="s">
        <v>23</v>
      </c>
      <c r="C22" s="7">
        <f>'מוצרים מובנים'!N11</f>
        <v>9788.2199999999993</v>
      </c>
      <c r="D22" s="8">
        <f t="shared" si="0"/>
        <v>5.5619774899419994E-3</v>
      </c>
    </row>
    <row r="23" spans="2:4">
      <c r="B23" s="6" t="s">
        <v>24</v>
      </c>
      <c r="C23" s="7">
        <f>C24+C25+C26+C27+C28+C29+C30+C31+C32</f>
        <v>266493.26999999996</v>
      </c>
      <c r="D23" s="8">
        <f t="shared" si="0"/>
        <v>0.15142994016900266</v>
      </c>
    </row>
    <row r="24" spans="2:4">
      <c r="B24" s="6" t="s">
        <v>14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15</v>
      </c>
      <c r="C25" s="7">
        <f>'לא סחיר - תעודות חוב מסחריות'!P11</f>
        <v>0</v>
      </c>
      <c r="D25" s="8">
        <f t="shared" si="0"/>
        <v>0</v>
      </c>
    </row>
    <row r="26" spans="2:4">
      <c r="B26" s="6" t="s">
        <v>16</v>
      </c>
      <c r="C26" s="7">
        <f>'לא סחיר - אג"ח קונצרני'!P11</f>
        <v>23564.46</v>
      </c>
      <c r="D26" s="8">
        <f t="shared" si="0"/>
        <v>1.339007460831884E-2</v>
      </c>
    </row>
    <row r="27" spans="2:4">
      <c r="B27" s="6" t="s">
        <v>17</v>
      </c>
      <c r="C27" s="7">
        <f>'לא סחיר - מניות'!J11</f>
        <v>1607.09</v>
      </c>
      <c r="D27" s="8">
        <f t="shared" si="0"/>
        <v>9.1319958116091459E-4</v>
      </c>
    </row>
    <row r="28" spans="2:4">
      <c r="B28" s="6" t="s">
        <v>25</v>
      </c>
      <c r="C28" s="7">
        <f>'לא סחיר - קרנות השקעה'!H11</f>
        <v>245337.01</v>
      </c>
      <c r="D28" s="8">
        <f t="shared" si="0"/>
        <v>0.13940828128808663</v>
      </c>
    </row>
    <row r="29" spans="2:4">
      <c r="B29" s="6" t="s">
        <v>26</v>
      </c>
      <c r="C29" s="7">
        <f>'לא סחיר - כתבי אופציה'!I11</f>
        <v>431.91</v>
      </c>
      <c r="D29" s="8">
        <f t="shared" si="0"/>
        <v>2.4542497999440643E-4</v>
      </c>
    </row>
    <row r="30" spans="2:4">
      <c r="B30" s="6" t="s">
        <v>27</v>
      </c>
      <c r="C30" s="7">
        <f>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'לא סחיר - חוזים עתידיים'!I11</f>
        <v>-4447.2</v>
      </c>
      <c r="D31" s="8">
        <f t="shared" si="0"/>
        <v>-2.5270402885580892E-3</v>
      </c>
    </row>
    <row r="32" spans="2:4">
      <c r="B32" s="6" t="s">
        <v>29</v>
      </c>
      <c r="C32" s="7">
        <v>0</v>
      </c>
      <c r="D32" s="8">
        <f t="shared" si="0"/>
        <v>0</v>
      </c>
    </row>
    <row r="33" spans="2:6">
      <c r="B33" s="6" t="s">
        <v>30</v>
      </c>
      <c r="C33" s="7">
        <v>0</v>
      </c>
      <c r="D33" s="8">
        <f t="shared" si="0"/>
        <v>0</v>
      </c>
    </row>
    <row r="34" spans="2:6">
      <c r="B34" s="6" t="s">
        <v>31</v>
      </c>
      <c r="C34" s="7">
        <v>0</v>
      </c>
      <c r="D34" s="8">
        <f t="shared" si="0"/>
        <v>0</v>
      </c>
    </row>
    <row r="35" spans="2:6">
      <c r="B35" s="6" t="s">
        <v>32</v>
      </c>
      <c r="C35" s="7">
        <v>0</v>
      </c>
      <c r="D35" s="8">
        <f t="shared" si="0"/>
        <v>0</v>
      </c>
    </row>
    <row r="36" spans="2:6">
      <c r="B36" s="6" t="s">
        <v>33</v>
      </c>
      <c r="C36" s="7">
        <v>0</v>
      </c>
      <c r="D36" s="8">
        <f t="shared" si="0"/>
        <v>0</v>
      </c>
    </row>
    <row r="37" spans="2:6">
      <c r="B37" s="6" t="s">
        <v>34</v>
      </c>
      <c r="C37" s="7">
        <f>'השקעות אחרות'!I10</f>
        <v>5665.0899999999983</v>
      </c>
      <c r="D37" s="8">
        <f t="shared" si="0"/>
        <v>3.2190840682468835E-3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f t="shared" si="0"/>
        <v>0</v>
      </c>
    </row>
    <row r="40" spans="2:6">
      <c r="B40" s="6" t="s">
        <v>37</v>
      </c>
      <c r="C40" s="7">
        <v>0</v>
      </c>
      <c r="D40" s="8">
        <f t="shared" si="0"/>
        <v>0</v>
      </c>
    </row>
    <row r="41" spans="2:6">
      <c r="B41" s="6" t="s">
        <v>38</v>
      </c>
      <c r="C41" s="7">
        <v>0</v>
      </c>
      <c r="D41" s="8">
        <f t="shared" si="0"/>
        <v>0</v>
      </c>
    </row>
    <row r="42" spans="2:6">
      <c r="B42" s="3" t="s">
        <v>39</v>
      </c>
      <c r="C42" s="9">
        <f>C11+C12+C23+C33+C34+C35+C36+C37+C39+C40+C41</f>
        <v>1759845.31</v>
      </c>
      <c r="D42" s="10">
        <f t="shared" si="0"/>
        <v>1</v>
      </c>
      <c r="E42" s="9"/>
      <c r="F42" s="21"/>
    </row>
    <row r="43" spans="2:6">
      <c r="B43" s="6" t="s">
        <v>40</v>
      </c>
      <c r="C43" s="7">
        <f>'יתרת התחייבות להשקעה'!C10</f>
        <v>90162.370999999999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3.4409999999999998</v>
      </c>
    </row>
    <row r="48" spans="2:6">
      <c r="C48" s="6" t="s">
        <v>44</v>
      </c>
      <c r="D48" s="11">
        <v>3.2545999999999999</v>
      </c>
    </row>
    <row r="49" spans="3:4">
      <c r="C49" s="6" t="s">
        <v>45</v>
      </c>
      <c r="D49" s="11">
        <v>4.4108000000000001</v>
      </c>
    </row>
    <row r="50" spans="3:4">
      <c r="C50" s="6" t="s">
        <v>46</v>
      </c>
      <c r="D50" s="11">
        <v>3.726</v>
      </c>
    </row>
    <row r="51" spans="3:4">
      <c r="C51" s="6" t="s">
        <v>47</v>
      </c>
      <c r="D51" s="11">
        <v>2.5697000000000001</v>
      </c>
    </row>
    <row r="52" spans="3:4">
      <c r="C52" s="6" t="s">
        <v>48</v>
      </c>
      <c r="D52" s="11">
        <v>4.0258000000000003</v>
      </c>
    </row>
    <row r="53" spans="3:4">
      <c r="C53" s="6" t="s">
        <v>49</v>
      </c>
      <c r="D53" s="11">
        <v>0.38080000000000003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0.54069999999999996</v>
      </c>
    </row>
    <row r="56" spans="3:4">
      <c r="C56" s="6" t="s">
        <v>52</v>
      </c>
      <c r="D56" s="11">
        <v>0.20399999999999999</v>
      </c>
    </row>
    <row r="57" spans="3:4">
      <c r="C57" s="6" t="s">
        <v>53</v>
      </c>
      <c r="D57" s="11">
        <v>2.4483000000000001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0.36259999999999998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0.15409999999999999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0.6079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0.10856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2.2627999999999999</v>
      </c>
    </row>
    <row r="70" spans="2:4">
      <c r="C70" s="6" t="s">
        <v>66</v>
      </c>
      <c r="D70" s="11">
        <v>0.44219999999999998</v>
      </c>
    </row>
    <row r="71" spans="2:4">
      <c r="C71" s="6" t="s">
        <v>67</v>
      </c>
      <c r="D71" s="11">
        <v>0.44319999999999998</v>
      </c>
    </row>
    <row r="72" spans="2:4">
      <c r="C72" s="6" t="s">
        <v>68</v>
      </c>
      <c r="D72" s="11">
        <v>2.5112000000000001</v>
      </c>
    </row>
    <row r="73" spans="2:4">
      <c r="C73" s="6" t="s">
        <v>69</v>
      </c>
      <c r="D73" s="11">
        <v>0.50539999999999996</v>
      </c>
    </row>
    <row r="74" spans="2:4">
      <c r="C74" s="6" t="s">
        <v>70</v>
      </c>
      <c r="D74" s="11">
        <v>0.88460000000000005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2.941E-3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4"/>
  <sheetViews>
    <sheetView rightToLeft="1" workbookViewId="0">
      <selection activeCell="J19" sqref="J19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0.6640625" customWidth="1"/>
    <col min="7" max="7" width="15.6640625" customWidth="1"/>
    <col min="8" max="8" width="14.6640625" customWidth="1"/>
    <col min="9" max="9" width="16.6640625" customWidth="1"/>
    <col min="10" max="10" width="12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66820.820000000007</v>
      </c>
      <c r="K10" s="10">
        <f>J10/$J$10</f>
        <v>1</v>
      </c>
      <c r="L10" s="10">
        <f>J10/'סכום נכסי הקרן'!$C$42</f>
        <v>3.7969712235673719E-2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66820.820000000007</v>
      </c>
      <c r="K11" s="10">
        <f t="shared" ref="K11:K33" si="0">J11/$J$10</f>
        <v>1</v>
      </c>
      <c r="L11" s="10">
        <f>J11/'סכום נכסי הקרן'!$C$42</f>
        <v>3.7969712235673719E-2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6650.63</v>
      </c>
      <c r="K12" s="16">
        <f t="shared" si="0"/>
        <v>9.9529308380232384E-2</v>
      </c>
      <c r="L12" s="16">
        <f>J12/'סכום נכסי הקרן'!$C$42</f>
        <v>3.779099198213052E-3</v>
      </c>
    </row>
    <row r="13" spans="2:12">
      <c r="B13" s="6" t="s">
        <v>1278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f t="shared" si="0"/>
        <v>4.4896186547845414E-5</v>
      </c>
      <c r="L13" s="8">
        <f>J13/'סכום נכסי הקרן'!$C$42</f>
        <v>1.7046952837008157E-6</v>
      </c>
    </row>
    <row r="14" spans="2:12">
      <c r="B14" s="6" t="s">
        <v>1279</v>
      </c>
      <c r="C14" s="17">
        <v>51123</v>
      </c>
      <c r="D14" s="18">
        <v>12</v>
      </c>
      <c r="E14" s="6" t="s">
        <v>93</v>
      </c>
      <c r="F14" s="6"/>
      <c r="G14" s="6" t="s">
        <v>92</v>
      </c>
      <c r="J14" s="7">
        <v>104.83</v>
      </c>
      <c r="K14" s="8">
        <f t="shared" si="0"/>
        <v>1.5688224119368782E-3</v>
      </c>
      <c r="L14" s="8">
        <f>J14/'סכום נכסי הקרן'!$C$42</f>
        <v>5.9567735530118834E-5</v>
      </c>
    </row>
    <row r="15" spans="2:12">
      <c r="B15" s="6" t="s">
        <v>1280</v>
      </c>
      <c r="C15" s="17">
        <v>390564</v>
      </c>
      <c r="D15" s="18">
        <v>14</v>
      </c>
      <c r="E15" s="6" t="s">
        <v>94</v>
      </c>
      <c r="F15" s="6"/>
      <c r="G15" s="6" t="s">
        <v>92</v>
      </c>
      <c r="J15" s="7">
        <v>3.4</v>
      </c>
      <c r="K15" s="8">
        <f t="shared" si="0"/>
        <v>5.08823447542248E-5</v>
      </c>
      <c r="L15" s="8">
        <f>J15/'סכום נכסי הקרן'!$C$42</f>
        <v>1.9319879881942576E-6</v>
      </c>
    </row>
    <row r="16" spans="2:12">
      <c r="B16" s="6" t="s">
        <v>1279</v>
      </c>
      <c r="C16" s="17">
        <v>24000</v>
      </c>
      <c r="D16" s="18">
        <v>12</v>
      </c>
      <c r="E16" s="6" t="s">
        <v>93</v>
      </c>
      <c r="F16" s="6"/>
      <c r="G16" s="6" t="s">
        <v>92</v>
      </c>
      <c r="I16" s="21"/>
      <c r="J16" s="7">
        <v>1051.73</v>
      </c>
      <c r="K16" s="8">
        <f t="shared" si="0"/>
        <v>1.5739555425988486E-2</v>
      </c>
      <c r="L16" s="8">
        <f>J16/'סכום נכסי הקרן'!$C$42</f>
        <v>5.9762639024221959E-4</v>
      </c>
    </row>
    <row r="17" spans="2:12">
      <c r="B17" s="6" t="s">
        <v>1300</v>
      </c>
      <c r="C17" s="17">
        <v>51115</v>
      </c>
      <c r="D17" s="18">
        <v>12</v>
      </c>
      <c r="E17" s="6" t="s">
        <v>93</v>
      </c>
      <c r="F17" s="6"/>
      <c r="G17" s="6" t="s">
        <v>92</v>
      </c>
      <c r="I17" s="21"/>
      <c r="J17" s="7">
        <v>4714.12</v>
      </c>
      <c r="K17" s="8">
        <f t="shared" si="0"/>
        <v>7.0548670309643E-2</v>
      </c>
      <c r="L17" s="8">
        <f>J17/'סכום נכסי הקרן'!$C$42</f>
        <v>2.6787127102665632E-3</v>
      </c>
    </row>
    <row r="18" spans="2:12">
      <c r="B18" s="6" t="s">
        <v>1280</v>
      </c>
      <c r="C18" s="17">
        <v>389071</v>
      </c>
      <c r="D18" s="18">
        <v>14</v>
      </c>
      <c r="E18" s="6" t="s">
        <v>94</v>
      </c>
      <c r="F18" s="6"/>
      <c r="G18" s="6" t="s">
        <v>92</v>
      </c>
      <c r="J18" s="7">
        <v>773.55</v>
      </c>
      <c r="K18" s="8">
        <f t="shared" si="0"/>
        <v>1.1576481701361939E-2</v>
      </c>
      <c r="L18" s="8">
        <f>J18/'סכום נכסי הקרן'!$C$42</f>
        <v>4.3955567890225527E-4</v>
      </c>
    </row>
    <row r="19" spans="2:12">
      <c r="B19" s="13" t="s">
        <v>95</v>
      </c>
      <c r="C19" s="14"/>
      <c r="D19" s="13"/>
      <c r="E19" s="13"/>
      <c r="F19" s="13"/>
      <c r="G19" s="13"/>
      <c r="J19" s="15">
        <v>8156.81</v>
      </c>
      <c r="K19" s="16">
        <f t="shared" si="0"/>
        <v>0.12206988779844365</v>
      </c>
      <c r="L19" s="16">
        <f>J19/'סכום נכסי הקרן'!$C$42</f>
        <v>4.6349585123478835E-3</v>
      </c>
    </row>
    <row r="20" spans="2:12">
      <c r="B20" s="6" t="s">
        <v>1281</v>
      </c>
      <c r="C20" s="17">
        <v>1000280</v>
      </c>
      <c r="D20" s="18">
        <v>12</v>
      </c>
      <c r="E20" s="6" t="s">
        <v>93</v>
      </c>
      <c r="F20" s="6"/>
      <c r="G20" s="6" t="s">
        <v>43</v>
      </c>
      <c r="I20" s="21"/>
      <c r="J20" s="7">
        <v>7767.89</v>
      </c>
      <c r="K20" s="8">
        <f t="shared" si="0"/>
        <v>0.11624954617438098</v>
      </c>
      <c r="L20" s="8">
        <f>J20/'סכום נכסי הקרן'!$C$42</f>
        <v>4.41396181576891E-3</v>
      </c>
    </row>
    <row r="21" spans="2:12">
      <c r="B21" s="6" t="s">
        <v>1282</v>
      </c>
      <c r="C21" s="17">
        <v>1003102</v>
      </c>
      <c r="D21" s="18">
        <v>12</v>
      </c>
      <c r="E21" s="6" t="s">
        <v>93</v>
      </c>
      <c r="F21" s="6"/>
      <c r="G21" s="6" t="s">
        <v>68</v>
      </c>
      <c r="J21" s="7">
        <v>6.34</v>
      </c>
      <c r="K21" s="8">
        <f t="shared" si="0"/>
        <v>9.4880607571113306E-5</v>
      </c>
      <c r="L21" s="8">
        <f>J21/'סכום נכסי הקרן'!$C$42</f>
        <v>3.6025893662210572E-6</v>
      </c>
    </row>
    <row r="22" spans="2:12">
      <c r="B22" s="6" t="s">
        <v>1283</v>
      </c>
      <c r="C22" s="17">
        <v>1000413</v>
      </c>
      <c r="D22" s="18">
        <v>12</v>
      </c>
      <c r="E22" s="6" t="s">
        <v>93</v>
      </c>
      <c r="F22" s="6"/>
      <c r="G22" s="6" t="s">
        <v>48</v>
      </c>
      <c r="I22" s="21"/>
      <c r="J22" s="7">
        <v>291.83999999999997</v>
      </c>
      <c r="K22" s="8">
        <f t="shared" si="0"/>
        <v>4.3675010273744016E-3</v>
      </c>
      <c r="L22" s="8">
        <f>J22/'סכום נכסי הקרן'!$C$42</f>
        <v>1.6583275719841533E-4</v>
      </c>
    </row>
    <row r="23" spans="2:12">
      <c r="B23" s="6" t="s">
        <v>1284</v>
      </c>
      <c r="C23" s="17">
        <v>1000306</v>
      </c>
      <c r="D23" s="18">
        <v>12</v>
      </c>
      <c r="E23" s="6" t="s">
        <v>93</v>
      </c>
      <c r="F23" s="6"/>
      <c r="G23" s="6" t="s">
        <v>45</v>
      </c>
      <c r="I23" s="21"/>
      <c r="J23" s="7">
        <v>82.63</v>
      </c>
      <c r="K23" s="8">
        <f t="shared" si="0"/>
        <v>1.2365906314828221E-3</v>
      </c>
      <c r="L23" s="8">
        <f>J23/'סכום נכסי הקרן'!$C$42</f>
        <v>4.6952990430732796E-5</v>
      </c>
    </row>
    <row r="24" spans="2:12">
      <c r="B24" s="6" t="s">
        <v>1285</v>
      </c>
      <c r="C24" s="17">
        <v>1000603</v>
      </c>
      <c r="D24" s="18">
        <v>12</v>
      </c>
      <c r="E24" s="6" t="s">
        <v>93</v>
      </c>
      <c r="F24" s="6"/>
      <c r="G24" s="6" t="s">
        <v>46</v>
      </c>
      <c r="J24" s="7">
        <v>8.11</v>
      </c>
      <c r="K24" s="8">
        <f t="shared" si="0"/>
        <v>1.2136935763434209E-4</v>
      </c>
      <c r="L24" s="8">
        <f>J24/'סכום נכסי הקרן'!$C$42</f>
        <v>4.6083595836045378E-6</v>
      </c>
    </row>
    <row r="25" spans="2:12">
      <c r="B25" s="13" t="s">
        <v>97</v>
      </c>
      <c r="C25" s="14"/>
      <c r="D25" s="13"/>
      <c r="E25" s="13"/>
      <c r="F25" s="13"/>
      <c r="G25" s="13"/>
      <c r="J25" s="15">
        <v>52013.38</v>
      </c>
      <c r="K25" s="16">
        <f t="shared" si="0"/>
        <v>0.77840080382132382</v>
      </c>
      <c r="L25" s="16">
        <f>J25/'סכום נכסי הקרן'!$C$42</f>
        <v>2.9555654525112777E-2</v>
      </c>
    </row>
    <row r="26" spans="2:12">
      <c r="B26" s="6" t="s">
        <v>1286</v>
      </c>
      <c r="C26" s="17">
        <v>10090</v>
      </c>
      <c r="D26" s="18">
        <v>12</v>
      </c>
      <c r="E26" s="6" t="s">
        <v>93</v>
      </c>
      <c r="F26" s="6"/>
      <c r="G26" s="6" t="s">
        <v>92</v>
      </c>
      <c r="J26" s="7">
        <v>52013.38</v>
      </c>
      <c r="K26" s="8">
        <f t="shared" si="0"/>
        <v>0.77840080382132382</v>
      </c>
      <c r="L26" s="8">
        <f>J26/'סכום נכסי הקרן'!$C$42</f>
        <v>2.9555654525112777E-2</v>
      </c>
    </row>
    <row r="27" spans="2:12">
      <c r="B27" s="13" t="s">
        <v>98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99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100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101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3" t="s">
        <v>102</v>
      </c>
      <c r="C31" s="12"/>
      <c r="D31" s="3"/>
      <c r="E31" s="3"/>
      <c r="F31" s="3"/>
      <c r="G31" s="3"/>
      <c r="J31" s="9">
        <v>0</v>
      </c>
      <c r="K31" s="10">
        <f t="shared" si="0"/>
        <v>0</v>
      </c>
      <c r="L31" s="10">
        <f>J31/'סכום נכסי הקרן'!$C$42</f>
        <v>0</v>
      </c>
    </row>
    <row r="32" spans="2:12">
      <c r="B32" s="13" t="s">
        <v>95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101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6" spans="2:12">
      <c r="B36" s="6" t="s">
        <v>103</v>
      </c>
      <c r="C36" s="17"/>
      <c r="D36" s="6"/>
      <c r="E36" s="6"/>
      <c r="F36" s="6"/>
      <c r="G36" s="6"/>
    </row>
    <row r="40" spans="2:12">
      <c r="B40" s="5" t="s">
        <v>74</v>
      </c>
    </row>
    <row r="43" spans="2:12" ht="15.6">
      <c r="B43" s="2" t="s">
        <v>75</v>
      </c>
    </row>
    <row r="44" spans="2:12">
      <c r="B44" s="3" t="s">
        <v>76</v>
      </c>
      <c r="C44" s="3" t="s">
        <v>77</v>
      </c>
      <c r="D44" s="3" t="s">
        <v>78</v>
      </c>
      <c r="E44" s="3" t="s">
        <v>79</v>
      </c>
      <c r="F44" s="3" t="s">
        <v>80</v>
      </c>
      <c r="G44" s="3" t="s">
        <v>81</v>
      </c>
      <c r="H44" s="3" t="s">
        <v>82</v>
      </c>
      <c r="I44" s="3" t="s">
        <v>83</v>
      </c>
      <c r="J44" s="3" t="s">
        <v>84</v>
      </c>
      <c r="K44" s="3" t="s">
        <v>85</v>
      </c>
      <c r="L44" s="3" t="s">
        <v>86</v>
      </c>
    </row>
    <row r="45" spans="2:12" ht="13.8" thickBot="1">
      <c r="B45" s="4"/>
      <c r="C45" s="4"/>
      <c r="D45" s="4"/>
      <c r="E45" s="4"/>
      <c r="F45" s="4"/>
      <c r="G45" s="4"/>
      <c r="H45" s="4" t="s">
        <v>87</v>
      </c>
      <c r="I45" s="4" t="s">
        <v>87</v>
      </c>
      <c r="J45" s="4" t="s">
        <v>88</v>
      </c>
      <c r="K45" s="4" t="s">
        <v>87</v>
      </c>
      <c r="L45" s="4" t="s">
        <v>87</v>
      </c>
    </row>
    <row r="46" spans="2:12" ht="13.8" thickTop="1"/>
    <row r="47" spans="2:12">
      <c r="B47" s="3" t="s">
        <v>89</v>
      </c>
      <c r="C47" s="12"/>
      <c r="D47" s="3"/>
      <c r="E47" s="3"/>
      <c r="F47" s="3"/>
      <c r="G47" s="3"/>
      <c r="J47" s="9">
        <v>393.61</v>
      </c>
      <c r="K47" s="10">
        <v>1</v>
      </c>
      <c r="L47" s="10">
        <v>5.1299999999999998E-2</v>
      </c>
    </row>
    <row r="48" spans="2:12">
      <c r="B48" s="3" t="s">
        <v>90</v>
      </c>
      <c r="C48" s="12"/>
      <c r="D48" s="3"/>
      <c r="E48" s="3"/>
      <c r="F48" s="3"/>
      <c r="G48" s="3"/>
      <c r="J48" s="9">
        <v>393.61</v>
      </c>
      <c r="K48" s="10">
        <v>1</v>
      </c>
      <c r="L48" s="10">
        <v>5.1299999999999998E-2</v>
      </c>
    </row>
    <row r="49" spans="2:12">
      <c r="B49" s="13" t="s">
        <v>91</v>
      </c>
      <c r="C49" s="14"/>
      <c r="D49" s="13"/>
      <c r="E49" s="13"/>
      <c r="F49" s="13"/>
      <c r="G49" s="13"/>
      <c r="J49" s="15">
        <v>108.24</v>
      </c>
      <c r="K49" s="16">
        <v>0.27500000000000002</v>
      </c>
      <c r="L49" s="16">
        <v>1.41E-2</v>
      </c>
    </row>
    <row r="50" spans="2:12">
      <c r="B50" s="6" t="s">
        <v>1279</v>
      </c>
      <c r="C50" s="17">
        <v>51123</v>
      </c>
      <c r="D50" s="18">
        <v>12</v>
      </c>
      <c r="E50" s="6" t="s">
        <v>93</v>
      </c>
      <c r="F50" s="6"/>
      <c r="G50" s="6" t="s">
        <v>92</v>
      </c>
      <c r="J50" s="7">
        <v>104.83</v>
      </c>
      <c r="K50" s="8">
        <v>0.26629999999999998</v>
      </c>
      <c r="L50" s="8">
        <v>1.37E-2</v>
      </c>
    </row>
    <row r="51" spans="2:12">
      <c r="B51" s="6" t="s">
        <v>1280</v>
      </c>
      <c r="C51" s="17">
        <v>390564</v>
      </c>
      <c r="D51" s="18">
        <v>14</v>
      </c>
      <c r="E51" s="6" t="s">
        <v>94</v>
      </c>
      <c r="F51" s="6"/>
      <c r="G51" s="6" t="s">
        <v>92</v>
      </c>
      <c r="J51" s="7">
        <v>3.4</v>
      </c>
      <c r="K51" s="8">
        <v>8.6E-3</v>
      </c>
      <c r="L51" s="8">
        <v>4.0000000000000002E-4</v>
      </c>
    </row>
    <row r="52" spans="2:12">
      <c r="B52" s="6" t="s">
        <v>1279</v>
      </c>
      <c r="C52" s="17">
        <v>24000</v>
      </c>
      <c r="D52" s="18">
        <v>12</v>
      </c>
      <c r="E52" s="6" t="s">
        <v>93</v>
      </c>
      <c r="F52" s="6"/>
      <c r="G52" s="6" t="s">
        <v>92</v>
      </c>
      <c r="I52" s="21"/>
      <c r="J52" s="7">
        <v>1051.73</v>
      </c>
      <c r="K52" s="8">
        <f>J52/$J$10</f>
        <v>1.5739555425988486E-2</v>
      </c>
      <c r="L52" s="8">
        <f>J52/'[1]סכום נכסי הקרן'!$C$42</f>
        <v>7.304017807926143E-3</v>
      </c>
    </row>
    <row r="53" spans="2:12">
      <c r="B53" s="6" t="s">
        <v>1300</v>
      </c>
      <c r="C53" s="17">
        <v>51115</v>
      </c>
      <c r="D53" s="18">
        <v>12</v>
      </c>
      <c r="E53" s="6" t="s">
        <v>93</v>
      </c>
      <c r="F53" s="6"/>
      <c r="G53" s="6" t="s">
        <v>92</v>
      </c>
      <c r="I53" s="21"/>
      <c r="J53" s="7">
        <v>4714.12</v>
      </c>
      <c r="K53" s="8">
        <v>5.3999999999999999E-2</v>
      </c>
      <c r="L53" s="8">
        <v>2.0999999999999999E-3</v>
      </c>
    </row>
    <row r="54" spans="2:12">
      <c r="B54" s="6" t="s">
        <v>1280</v>
      </c>
      <c r="C54" s="17">
        <v>389071</v>
      </c>
      <c r="D54" s="18">
        <v>14</v>
      </c>
      <c r="E54" s="6" t="s">
        <v>94</v>
      </c>
      <c r="F54" s="6"/>
      <c r="G54" s="6" t="s">
        <v>92</v>
      </c>
      <c r="J54" s="7">
        <v>773.54</v>
      </c>
      <c r="K54" s="8">
        <v>1.24E-2</v>
      </c>
      <c r="L54" s="8">
        <v>5.0000000000000001E-4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5"/>
  <sheetViews>
    <sheetView rightToLeft="1" topLeftCell="A9" workbookViewId="0">
      <selection activeCell="E15" sqref="E15:E45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104</v>
      </c>
    </row>
    <row r="7" spans="2:18" ht="15.6">
      <c r="B7" s="2" t="s">
        <v>105</v>
      </c>
    </row>
    <row r="8" spans="2:18">
      <c r="B8" s="3" t="s">
        <v>76</v>
      </c>
      <c r="C8" s="3" t="s">
        <v>77</v>
      </c>
      <c r="D8" s="3" t="s">
        <v>106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110</v>
      </c>
      <c r="O8" s="3" t="s">
        <v>84</v>
      </c>
      <c r="P8" s="3" t="s">
        <v>111</v>
      </c>
      <c r="Q8" s="3" t="s">
        <v>112</v>
      </c>
      <c r="R8" s="3" t="s">
        <v>113</v>
      </c>
    </row>
    <row r="9" spans="2:18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87</v>
      </c>
      <c r="K9" s="4" t="s">
        <v>87</v>
      </c>
      <c r="L9" s="4" t="s">
        <v>116</v>
      </c>
      <c r="M9" s="4" t="s">
        <v>117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118</v>
      </c>
      <c r="C11" s="12"/>
      <c r="D11" s="19"/>
      <c r="E11" s="3"/>
      <c r="F11" s="3"/>
      <c r="G11" s="3"/>
      <c r="H11" s="33">
        <v>5.17</v>
      </c>
      <c r="I11" s="3"/>
      <c r="K11" s="10">
        <v>3.3999999999999998E-3</v>
      </c>
      <c r="L11" s="9">
        <v>385473301.05000001</v>
      </c>
      <c r="O11" s="9">
        <v>489644.09</v>
      </c>
      <c r="Q11" s="10">
        <v>1</v>
      </c>
      <c r="R11" s="10">
        <v>0.2782</v>
      </c>
    </row>
    <row r="12" spans="2:18">
      <c r="B12" s="3" t="s">
        <v>90</v>
      </c>
      <c r="C12" s="12"/>
      <c r="D12" s="19"/>
      <c r="E12" s="3"/>
      <c r="F12" s="3"/>
      <c r="G12" s="3"/>
      <c r="H12" s="33">
        <v>5.2</v>
      </c>
      <c r="I12" s="3"/>
      <c r="K12" s="10">
        <v>3.3999999999999998E-3</v>
      </c>
      <c r="L12" s="9">
        <v>384336301.05000001</v>
      </c>
      <c r="O12" s="9">
        <v>485443.83</v>
      </c>
      <c r="Q12" s="10">
        <v>0.99139999999999995</v>
      </c>
      <c r="R12" s="10">
        <v>0.27579999999999999</v>
      </c>
    </row>
    <row r="13" spans="2:18">
      <c r="B13" s="13" t="s">
        <v>119</v>
      </c>
      <c r="C13" s="14"/>
      <c r="D13" s="20"/>
      <c r="E13" s="13"/>
      <c r="F13" s="13"/>
      <c r="G13" s="13"/>
      <c r="H13" s="34">
        <v>3.77</v>
      </c>
      <c r="I13" s="13"/>
      <c r="K13" s="16">
        <v>6.9999999999999999E-4</v>
      </c>
      <c r="L13" s="15">
        <v>152035690.05000001</v>
      </c>
      <c r="O13" s="15">
        <v>190331.76</v>
      </c>
      <c r="Q13" s="16">
        <v>0.38869999999999999</v>
      </c>
      <c r="R13" s="16">
        <v>0.1082</v>
      </c>
    </row>
    <row r="14" spans="2:18">
      <c r="B14" s="13" t="s">
        <v>120</v>
      </c>
      <c r="C14" s="14"/>
      <c r="D14" s="20"/>
      <c r="E14" s="13"/>
      <c r="F14" s="13"/>
      <c r="G14" s="13"/>
      <c r="H14" s="34">
        <v>3.77</v>
      </c>
      <c r="I14" s="13"/>
      <c r="K14" s="16">
        <v>6.9999999999999999E-4</v>
      </c>
      <c r="L14" s="15">
        <v>152035690.05000001</v>
      </c>
      <c r="O14" s="15">
        <v>190331.76</v>
      </c>
      <c r="Q14" s="16">
        <v>0.38869999999999999</v>
      </c>
      <c r="R14" s="16">
        <v>0.1082</v>
      </c>
    </row>
    <row r="15" spans="2:18">
      <c r="B15" s="6" t="s">
        <v>121</v>
      </c>
      <c r="C15" s="17">
        <v>9590332</v>
      </c>
      <c r="D15" s="18" t="s">
        <v>122</v>
      </c>
      <c r="E15" s="6"/>
      <c r="F15" s="6"/>
      <c r="G15" s="6"/>
      <c r="H15" s="35">
        <v>0.83</v>
      </c>
      <c r="I15" s="6" t="s">
        <v>92</v>
      </c>
      <c r="J15" s="8">
        <v>0.04</v>
      </c>
      <c r="K15" s="8">
        <v>7.6E-3</v>
      </c>
      <c r="L15" s="7">
        <v>33922238</v>
      </c>
      <c r="M15" s="7">
        <v>134.9</v>
      </c>
      <c r="N15" s="7">
        <v>0</v>
      </c>
      <c r="O15" s="7">
        <v>45761.1</v>
      </c>
      <c r="P15" s="8">
        <v>2.2000000000000001E-3</v>
      </c>
      <c r="Q15" s="8">
        <v>9.35E-2</v>
      </c>
      <c r="R15" s="8">
        <v>2.5999999999999999E-2</v>
      </c>
    </row>
    <row r="16" spans="2:18">
      <c r="B16" s="6" t="s">
        <v>123</v>
      </c>
      <c r="C16" s="17">
        <v>9590431</v>
      </c>
      <c r="D16" s="18" t="s">
        <v>122</v>
      </c>
      <c r="E16" s="6"/>
      <c r="F16" s="6"/>
      <c r="G16" s="6"/>
      <c r="H16" s="35">
        <v>3.63</v>
      </c>
      <c r="I16" s="6" t="s">
        <v>92</v>
      </c>
      <c r="J16" s="8">
        <v>0.04</v>
      </c>
      <c r="K16" s="8">
        <v>-3.0999999999999999E-3</v>
      </c>
      <c r="L16" s="7">
        <v>29688815.73</v>
      </c>
      <c r="M16" s="7">
        <v>144.97</v>
      </c>
      <c r="N16" s="7">
        <v>0</v>
      </c>
      <c r="O16" s="7">
        <v>43039.88</v>
      </c>
      <c r="P16" s="8">
        <v>2.3999999999999998E-3</v>
      </c>
      <c r="Q16" s="8">
        <v>8.7900000000000006E-2</v>
      </c>
      <c r="R16" s="8">
        <v>2.4500000000000001E-2</v>
      </c>
    </row>
    <row r="17" spans="2:18">
      <c r="B17" s="6" t="s">
        <v>124</v>
      </c>
      <c r="C17" s="17">
        <v>1140847</v>
      </c>
      <c r="D17" s="18" t="s">
        <v>122</v>
      </c>
      <c r="E17" s="6"/>
      <c r="F17" s="6"/>
      <c r="G17" s="6"/>
      <c r="H17" s="35">
        <v>6.52</v>
      </c>
      <c r="I17" s="6" t="s">
        <v>92</v>
      </c>
      <c r="J17" s="8">
        <v>7.4999999999999997E-3</v>
      </c>
      <c r="K17" s="8">
        <v>-4.4999999999999997E-3</v>
      </c>
      <c r="L17" s="7">
        <v>1572667</v>
      </c>
      <c r="M17" s="7">
        <v>109.57</v>
      </c>
      <c r="N17" s="7">
        <v>0</v>
      </c>
      <c r="O17" s="7">
        <v>1723.17</v>
      </c>
      <c r="P17" s="8">
        <v>1E-4</v>
      </c>
      <c r="Q17" s="8">
        <v>3.5000000000000001E-3</v>
      </c>
      <c r="R17" s="8">
        <v>1E-3</v>
      </c>
    </row>
    <row r="18" spans="2:18">
      <c r="B18" s="6" t="s">
        <v>125</v>
      </c>
      <c r="C18" s="17">
        <v>1134865</v>
      </c>
      <c r="D18" s="18" t="s">
        <v>122</v>
      </c>
      <c r="E18" s="6"/>
      <c r="F18" s="6"/>
      <c r="G18" s="6"/>
      <c r="H18" s="35">
        <v>22.18</v>
      </c>
      <c r="I18" s="6" t="s">
        <v>92</v>
      </c>
      <c r="J18" s="8">
        <v>0.01</v>
      </c>
      <c r="K18" s="8">
        <v>2.5999999999999999E-3</v>
      </c>
      <c r="L18" s="7">
        <v>2804744</v>
      </c>
      <c r="M18" s="7">
        <v>119.13</v>
      </c>
      <c r="N18" s="7">
        <v>0</v>
      </c>
      <c r="O18" s="7">
        <v>3341.29</v>
      </c>
      <c r="P18" s="8">
        <v>2.0000000000000001E-4</v>
      </c>
      <c r="Q18" s="8">
        <v>6.7999999999999996E-3</v>
      </c>
      <c r="R18" s="8">
        <v>1.9E-3</v>
      </c>
    </row>
    <row r="19" spans="2:18">
      <c r="B19" s="6" t="s">
        <v>126</v>
      </c>
      <c r="C19" s="17">
        <v>1120583</v>
      </c>
      <c r="D19" s="18" t="s">
        <v>122</v>
      </c>
      <c r="E19" s="6"/>
      <c r="F19" s="6"/>
      <c r="G19" s="6"/>
      <c r="H19" s="35">
        <v>17.22</v>
      </c>
      <c r="I19" s="6" t="s">
        <v>92</v>
      </c>
      <c r="J19" s="8">
        <v>2.7650999999999998E-2</v>
      </c>
      <c r="K19" s="8">
        <v>5.0000000000000001E-4</v>
      </c>
      <c r="L19" s="7">
        <v>1466011</v>
      </c>
      <c r="M19" s="7">
        <v>167.72</v>
      </c>
      <c r="N19" s="7">
        <v>0</v>
      </c>
      <c r="O19" s="7">
        <v>2458.79</v>
      </c>
      <c r="P19" s="8">
        <v>1E-4</v>
      </c>
      <c r="Q19" s="8">
        <v>5.0000000000000001E-3</v>
      </c>
      <c r="R19" s="8">
        <v>1.4E-3</v>
      </c>
    </row>
    <row r="20" spans="2:18">
      <c r="B20" s="6" t="s">
        <v>127</v>
      </c>
      <c r="C20" s="17">
        <v>1097708</v>
      </c>
      <c r="D20" s="18" t="s">
        <v>122</v>
      </c>
      <c r="E20" s="6"/>
      <c r="F20" s="6"/>
      <c r="G20" s="6"/>
      <c r="H20" s="35">
        <v>12.78</v>
      </c>
      <c r="I20" s="6" t="s">
        <v>92</v>
      </c>
      <c r="J20" s="8">
        <v>0.04</v>
      </c>
      <c r="K20" s="8">
        <v>-1.9E-3</v>
      </c>
      <c r="L20" s="7">
        <v>5712547</v>
      </c>
      <c r="M20" s="7">
        <v>200</v>
      </c>
      <c r="N20" s="7">
        <v>0</v>
      </c>
      <c r="O20" s="7">
        <v>11425.09</v>
      </c>
      <c r="P20" s="8">
        <v>2.9999999999999997E-4</v>
      </c>
      <c r="Q20" s="8">
        <v>2.3300000000000001E-2</v>
      </c>
      <c r="R20" s="8">
        <v>6.4999999999999997E-3</v>
      </c>
    </row>
    <row r="21" spans="2:18">
      <c r="B21" s="6" t="s">
        <v>128</v>
      </c>
      <c r="C21" s="17">
        <v>1124056</v>
      </c>
      <c r="D21" s="18" t="s">
        <v>122</v>
      </c>
      <c r="E21" s="6"/>
      <c r="F21" s="6"/>
      <c r="G21" s="6"/>
      <c r="H21" s="35">
        <v>1.97</v>
      </c>
      <c r="I21" s="6" t="s">
        <v>92</v>
      </c>
      <c r="J21" s="8">
        <v>2.75E-2</v>
      </c>
      <c r="K21" s="8">
        <v>-1E-4</v>
      </c>
      <c r="L21" s="7">
        <v>16006644.32</v>
      </c>
      <c r="M21" s="7">
        <v>109.4</v>
      </c>
      <c r="N21" s="7">
        <v>0</v>
      </c>
      <c r="O21" s="7">
        <v>17511.27</v>
      </c>
      <c r="P21" s="8">
        <v>8.9999999999999998E-4</v>
      </c>
      <c r="Q21" s="8">
        <v>3.5799999999999998E-2</v>
      </c>
      <c r="R21" s="8">
        <v>0.01</v>
      </c>
    </row>
    <row r="22" spans="2:18">
      <c r="B22" s="6" t="s">
        <v>129</v>
      </c>
      <c r="C22" s="17">
        <v>1128081</v>
      </c>
      <c r="D22" s="18" t="s">
        <v>122</v>
      </c>
      <c r="E22" s="6"/>
      <c r="F22" s="6"/>
      <c r="G22" s="6"/>
      <c r="H22" s="35">
        <v>2.95</v>
      </c>
      <c r="I22" s="6" t="s">
        <v>92</v>
      </c>
      <c r="J22" s="8">
        <v>1.7500000000000002E-2</v>
      </c>
      <c r="K22" s="8">
        <v>-2.3999999999999998E-3</v>
      </c>
      <c r="L22" s="7">
        <v>34941853</v>
      </c>
      <c r="M22" s="7">
        <v>107.9</v>
      </c>
      <c r="N22" s="7">
        <v>0</v>
      </c>
      <c r="O22" s="7">
        <v>37702.26</v>
      </c>
      <c r="P22" s="8">
        <v>2E-3</v>
      </c>
      <c r="Q22" s="8">
        <v>7.6999999999999999E-2</v>
      </c>
      <c r="R22" s="8">
        <v>2.1399999999999999E-2</v>
      </c>
    </row>
    <row r="23" spans="2:18">
      <c r="B23" s="6" t="s">
        <v>130</v>
      </c>
      <c r="C23" s="17">
        <v>1137181</v>
      </c>
      <c r="D23" s="18" t="s">
        <v>122</v>
      </c>
      <c r="E23" s="6"/>
      <c r="F23" s="6"/>
      <c r="G23" s="6"/>
      <c r="H23" s="35">
        <v>0.08</v>
      </c>
      <c r="I23" s="6" t="s">
        <v>92</v>
      </c>
      <c r="J23" s="8">
        <v>1E-3</v>
      </c>
      <c r="K23" s="8">
        <v>1.9099999999999999E-2</v>
      </c>
      <c r="L23" s="7">
        <v>6564670</v>
      </c>
      <c r="M23" s="7">
        <v>100.84</v>
      </c>
      <c r="N23" s="7">
        <v>0</v>
      </c>
      <c r="O23" s="7">
        <v>6619.81</v>
      </c>
      <c r="P23" s="8">
        <v>1E-3</v>
      </c>
      <c r="Q23" s="8">
        <v>1.35E-2</v>
      </c>
      <c r="R23" s="8">
        <v>3.8E-3</v>
      </c>
    </row>
    <row r="24" spans="2:18">
      <c r="B24" s="6" t="s">
        <v>131</v>
      </c>
      <c r="C24" s="17">
        <v>1135912</v>
      </c>
      <c r="D24" s="18" t="s">
        <v>122</v>
      </c>
      <c r="E24" s="6"/>
      <c r="F24" s="6"/>
      <c r="G24" s="6"/>
      <c r="H24" s="35">
        <v>4.9800000000000004</v>
      </c>
      <c r="I24" s="6" t="s">
        <v>92</v>
      </c>
      <c r="J24" s="8">
        <v>7.4999999999999997E-3</v>
      </c>
      <c r="K24" s="8">
        <v>-4.1000000000000003E-3</v>
      </c>
      <c r="L24" s="7">
        <v>19355500</v>
      </c>
      <c r="M24" s="7">
        <v>107.2</v>
      </c>
      <c r="N24" s="7">
        <v>0</v>
      </c>
      <c r="O24" s="7">
        <v>20749.099999999999</v>
      </c>
      <c r="P24" s="8">
        <v>1E-3</v>
      </c>
      <c r="Q24" s="8">
        <v>4.24E-2</v>
      </c>
      <c r="R24" s="8">
        <v>1.18E-2</v>
      </c>
    </row>
    <row r="25" spans="2:18">
      <c r="B25" s="13" t="s">
        <v>132</v>
      </c>
      <c r="C25" s="14"/>
      <c r="D25" s="20"/>
      <c r="E25" s="13"/>
      <c r="F25" s="13"/>
      <c r="G25" s="13"/>
      <c r="H25" s="34">
        <v>6.12</v>
      </c>
      <c r="I25" s="13"/>
      <c r="J25" s="31"/>
      <c r="K25" s="16">
        <v>5.1000000000000004E-3</v>
      </c>
      <c r="L25" s="15">
        <v>232300611</v>
      </c>
      <c r="O25" s="15">
        <v>295112.06</v>
      </c>
      <c r="Q25" s="16">
        <v>0.60270000000000001</v>
      </c>
      <c r="R25" s="16">
        <v>0.16769999999999999</v>
      </c>
    </row>
    <row r="26" spans="2:18">
      <c r="B26" s="13" t="s">
        <v>133</v>
      </c>
      <c r="C26" s="14"/>
      <c r="D26" s="20"/>
      <c r="E26" s="13"/>
      <c r="F26" s="13"/>
      <c r="G26" s="13"/>
      <c r="H26" s="32"/>
      <c r="I26" s="13"/>
      <c r="J26" s="31"/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134</v>
      </c>
      <c r="C27" s="14"/>
      <c r="D27" s="20"/>
      <c r="E27" s="13"/>
      <c r="F27" s="13"/>
      <c r="G27" s="13"/>
      <c r="H27" s="34">
        <v>6.18</v>
      </c>
      <c r="I27" s="13"/>
      <c r="J27" s="31"/>
      <c r="K27" s="16">
        <v>5.1999999999999998E-3</v>
      </c>
      <c r="L27" s="15">
        <v>229105361</v>
      </c>
      <c r="O27" s="15">
        <v>291918.73</v>
      </c>
      <c r="Q27" s="16">
        <v>0.59619999999999995</v>
      </c>
      <c r="R27" s="16">
        <v>0.16589999999999999</v>
      </c>
    </row>
    <row r="28" spans="2:18">
      <c r="B28" s="6" t="s">
        <v>135</v>
      </c>
      <c r="C28" s="17">
        <v>1150879</v>
      </c>
      <c r="D28" s="18" t="s">
        <v>122</v>
      </c>
      <c r="E28" s="6"/>
      <c r="F28" s="6"/>
      <c r="G28" s="6"/>
      <c r="H28" s="35">
        <v>7.45</v>
      </c>
      <c r="I28" s="6" t="s">
        <v>92</v>
      </c>
      <c r="J28" s="8">
        <v>2.2499999999999999E-2</v>
      </c>
      <c r="K28" s="8">
        <v>5.7000000000000002E-3</v>
      </c>
      <c r="L28" s="7">
        <v>3658856</v>
      </c>
      <c r="M28" s="7">
        <v>113.1</v>
      </c>
      <c r="N28" s="7">
        <v>0</v>
      </c>
      <c r="O28" s="7">
        <v>4138.17</v>
      </c>
      <c r="P28" s="8">
        <v>2.0000000000000001E-4</v>
      </c>
      <c r="Q28" s="8">
        <v>8.5000000000000006E-3</v>
      </c>
      <c r="R28" s="8">
        <v>2.3999999999999998E-3</v>
      </c>
    </row>
    <row r="29" spans="2:18">
      <c r="B29" s="6" t="s">
        <v>136</v>
      </c>
      <c r="C29" s="17">
        <v>1141225</v>
      </c>
      <c r="D29" s="18" t="s">
        <v>122</v>
      </c>
      <c r="E29" s="6"/>
      <c r="F29" s="6"/>
      <c r="G29" s="6"/>
      <c r="H29" s="35">
        <v>2.13</v>
      </c>
      <c r="I29" s="6" t="s">
        <v>92</v>
      </c>
      <c r="J29" s="8">
        <v>1.2500000000000001E-2</v>
      </c>
      <c r="K29" s="8">
        <v>1E-3</v>
      </c>
      <c r="L29" s="7">
        <v>7238465</v>
      </c>
      <c r="M29" s="7">
        <v>103.53</v>
      </c>
      <c r="N29" s="7">
        <v>0</v>
      </c>
      <c r="O29" s="7">
        <v>7493.98</v>
      </c>
      <c r="P29" s="8">
        <v>5.9999999999999995E-4</v>
      </c>
      <c r="Q29" s="8">
        <v>1.5299999999999999E-2</v>
      </c>
      <c r="R29" s="8">
        <v>4.3E-3</v>
      </c>
    </row>
    <row r="30" spans="2:18">
      <c r="B30" s="6" t="s">
        <v>137</v>
      </c>
      <c r="C30" s="17">
        <v>1155068</v>
      </c>
      <c r="D30" s="18" t="s">
        <v>122</v>
      </c>
      <c r="E30" s="6"/>
      <c r="F30" s="6"/>
      <c r="G30" s="6"/>
      <c r="H30" s="35">
        <v>3.08</v>
      </c>
      <c r="I30" s="6" t="s">
        <v>92</v>
      </c>
      <c r="J30" s="8">
        <v>1.4999999999999999E-2</v>
      </c>
      <c r="K30" s="8">
        <v>1.9E-3</v>
      </c>
      <c r="L30" s="7">
        <v>1956015</v>
      </c>
      <c r="M30" s="7">
        <v>105.38</v>
      </c>
      <c r="N30" s="7">
        <v>0</v>
      </c>
      <c r="O30" s="7">
        <v>2061.25</v>
      </c>
      <c r="P30" s="8">
        <v>1E-4</v>
      </c>
      <c r="Q30" s="8">
        <v>4.1999999999999997E-3</v>
      </c>
      <c r="R30" s="8">
        <v>1.1999999999999999E-3</v>
      </c>
    </row>
    <row r="31" spans="2:18">
      <c r="B31" s="6" t="s">
        <v>138</v>
      </c>
      <c r="C31" s="17">
        <v>1160985</v>
      </c>
      <c r="D31" s="18" t="s">
        <v>122</v>
      </c>
      <c r="E31" s="6"/>
      <c r="F31" s="6"/>
      <c r="G31" s="6"/>
      <c r="H31" s="35">
        <v>9.07</v>
      </c>
      <c r="I31" s="6" t="s">
        <v>92</v>
      </c>
      <c r="J31" s="8">
        <v>0.01</v>
      </c>
      <c r="K31" s="8">
        <v>7.1000000000000004E-3</v>
      </c>
      <c r="L31" s="7">
        <v>2363099</v>
      </c>
      <c r="M31" s="7">
        <v>103.15</v>
      </c>
      <c r="N31" s="7">
        <v>0</v>
      </c>
      <c r="O31" s="7">
        <v>2437.54</v>
      </c>
      <c r="P31" s="8">
        <v>2.0000000000000001E-4</v>
      </c>
      <c r="Q31" s="8">
        <v>5.0000000000000001E-3</v>
      </c>
      <c r="R31" s="8">
        <v>1.4E-3</v>
      </c>
    </row>
    <row r="32" spans="2:18">
      <c r="B32" s="6" t="s">
        <v>139</v>
      </c>
      <c r="C32" s="17">
        <v>1158104</v>
      </c>
      <c r="D32" s="18" t="s">
        <v>122</v>
      </c>
      <c r="E32" s="6"/>
      <c r="F32" s="6"/>
      <c r="G32" s="6"/>
      <c r="H32" s="35">
        <v>1.83</v>
      </c>
      <c r="I32" s="6" t="s">
        <v>92</v>
      </c>
      <c r="J32" s="8">
        <v>7.4999999999999997E-3</v>
      </c>
      <c r="K32" s="8">
        <v>6.9999999999999999E-4</v>
      </c>
      <c r="L32" s="7">
        <v>8592111</v>
      </c>
      <c r="M32" s="7">
        <v>101.37</v>
      </c>
      <c r="N32" s="7">
        <v>0</v>
      </c>
      <c r="O32" s="7">
        <v>8709.82</v>
      </c>
      <c r="P32" s="8">
        <v>5.9999999999999995E-4</v>
      </c>
      <c r="Q32" s="8">
        <v>1.78E-2</v>
      </c>
      <c r="R32" s="8">
        <v>4.8999999999999998E-3</v>
      </c>
    </row>
    <row r="33" spans="2:18">
      <c r="B33" s="6" t="s">
        <v>140</v>
      </c>
      <c r="C33" s="17">
        <v>1123272</v>
      </c>
      <c r="D33" s="18" t="s">
        <v>122</v>
      </c>
      <c r="E33" s="6"/>
      <c r="F33" s="6"/>
      <c r="G33" s="6"/>
      <c r="H33" s="35">
        <v>1.29</v>
      </c>
      <c r="I33" s="6" t="s">
        <v>92</v>
      </c>
      <c r="J33" s="8">
        <v>5.5E-2</v>
      </c>
      <c r="K33" s="8">
        <v>5.0000000000000001E-4</v>
      </c>
      <c r="L33" s="7">
        <v>32387252</v>
      </c>
      <c r="M33" s="7">
        <v>110.94</v>
      </c>
      <c r="N33" s="7">
        <v>0</v>
      </c>
      <c r="O33" s="7">
        <v>35930.42</v>
      </c>
      <c r="P33" s="8">
        <v>1.8E-3</v>
      </c>
      <c r="Q33" s="8">
        <v>7.3400000000000007E-2</v>
      </c>
      <c r="R33" s="8">
        <v>2.0400000000000001E-2</v>
      </c>
    </row>
    <row r="34" spans="2:18">
      <c r="B34" s="6" t="s">
        <v>141</v>
      </c>
      <c r="C34" s="17">
        <v>1125400</v>
      </c>
      <c r="D34" s="18" t="s">
        <v>122</v>
      </c>
      <c r="E34" s="6"/>
      <c r="F34" s="6"/>
      <c r="G34" s="6"/>
      <c r="H34" s="35">
        <v>14.85</v>
      </c>
      <c r="I34" s="6" t="s">
        <v>92</v>
      </c>
      <c r="J34" s="8">
        <v>5.5E-2</v>
      </c>
      <c r="K34" s="8">
        <v>1.44E-2</v>
      </c>
      <c r="L34" s="7">
        <v>25846619</v>
      </c>
      <c r="M34" s="7">
        <v>177.75</v>
      </c>
      <c r="N34" s="7">
        <v>0</v>
      </c>
      <c r="O34" s="7">
        <v>45942.37</v>
      </c>
      <c r="P34" s="8">
        <v>1.2999999999999999E-3</v>
      </c>
      <c r="Q34" s="8">
        <v>9.3799999999999994E-2</v>
      </c>
      <c r="R34" s="8">
        <v>2.6100000000000002E-2</v>
      </c>
    </row>
    <row r="35" spans="2:18">
      <c r="B35" s="6" t="s">
        <v>142</v>
      </c>
      <c r="C35" s="17">
        <v>1126747</v>
      </c>
      <c r="D35" s="18" t="s">
        <v>122</v>
      </c>
      <c r="E35" s="6"/>
      <c r="F35" s="6"/>
      <c r="G35" s="6"/>
      <c r="H35" s="35">
        <v>2.39</v>
      </c>
      <c r="I35" s="6" t="s">
        <v>92</v>
      </c>
      <c r="J35" s="8">
        <v>4.2500000000000003E-2</v>
      </c>
      <c r="K35" s="8">
        <v>1.2999999999999999E-3</v>
      </c>
      <c r="L35" s="7">
        <v>23401534</v>
      </c>
      <c r="M35" s="7">
        <v>112.39</v>
      </c>
      <c r="N35" s="7">
        <v>0</v>
      </c>
      <c r="O35" s="7">
        <v>26300.98</v>
      </c>
      <c r="P35" s="8">
        <v>1.2999999999999999E-3</v>
      </c>
      <c r="Q35" s="8">
        <v>5.3699999999999998E-2</v>
      </c>
      <c r="R35" s="8">
        <v>1.49E-2</v>
      </c>
    </row>
    <row r="36" spans="2:18">
      <c r="B36" s="6" t="s">
        <v>143</v>
      </c>
      <c r="C36" s="17">
        <v>1130848</v>
      </c>
      <c r="D36" s="18" t="s">
        <v>122</v>
      </c>
      <c r="E36" s="6"/>
      <c r="F36" s="6"/>
      <c r="G36" s="6"/>
      <c r="H36" s="35">
        <v>3.3</v>
      </c>
      <c r="I36" s="6" t="s">
        <v>92</v>
      </c>
      <c r="J36" s="8">
        <v>3.7499999999999999E-2</v>
      </c>
      <c r="K36" s="8">
        <v>2.2000000000000001E-3</v>
      </c>
      <c r="L36" s="7">
        <v>34077554</v>
      </c>
      <c r="M36" s="7">
        <v>114.16</v>
      </c>
      <c r="N36" s="7">
        <v>0</v>
      </c>
      <c r="O36" s="7">
        <v>38902.94</v>
      </c>
      <c r="P36" s="8">
        <v>1.8E-3</v>
      </c>
      <c r="Q36" s="8">
        <v>7.9500000000000001E-2</v>
      </c>
      <c r="R36" s="8">
        <v>2.2100000000000002E-2</v>
      </c>
    </row>
    <row r="37" spans="2:18">
      <c r="B37" s="6" t="s">
        <v>144</v>
      </c>
      <c r="C37" s="17">
        <v>1139344</v>
      </c>
      <c r="D37" s="18" t="s">
        <v>122</v>
      </c>
      <c r="E37" s="6"/>
      <c r="F37" s="6"/>
      <c r="G37" s="6"/>
      <c r="H37" s="35">
        <v>6.12</v>
      </c>
      <c r="I37" s="6" t="s">
        <v>92</v>
      </c>
      <c r="J37" s="8">
        <v>0.02</v>
      </c>
      <c r="K37" s="8">
        <v>4.4000000000000003E-3</v>
      </c>
      <c r="L37" s="7">
        <v>9472340</v>
      </c>
      <c r="M37" s="7">
        <v>110.98</v>
      </c>
      <c r="N37" s="7">
        <v>0</v>
      </c>
      <c r="O37" s="7">
        <v>10512.4</v>
      </c>
      <c r="P37" s="8">
        <v>5.0000000000000001E-4</v>
      </c>
      <c r="Q37" s="8">
        <v>2.1499999999999998E-2</v>
      </c>
      <c r="R37" s="8">
        <v>6.0000000000000001E-3</v>
      </c>
    </row>
    <row r="38" spans="2:18">
      <c r="B38" s="6" t="s">
        <v>145</v>
      </c>
      <c r="C38" s="17">
        <v>1140193</v>
      </c>
      <c r="D38" s="18" t="s">
        <v>122</v>
      </c>
      <c r="E38" s="6"/>
      <c r="F38" s="6"/>
      <c r="G38" s="6"/>
      <c r="H38" s="35">
        <v>18.64</v>
      </c>
      <c r="I38" s="6" t="s">
        <v>92</v>
      </c>
      <c r="J38" s="8">
        <v>3.7499999999999999E-2</v>
      </c>
      <c r="K38" s="8">
        <v>1.7100000000000001E-2</v>
      </c>
      <c r="L38" s="7">
        <v>10043502</v>
      </c>
      <c r="M38" s="7">
        <v>145.04</v>
      </c>
      <c r="N38" s="7">
        <v>0</v>
      </c>
      <c r="O38" s="7">
        <v>14567.1</v>
      </c>
      <c r="P38" s="8">
        <v>5.0000000000000001E-4</v>
      </c>
      <c r="Q38" s="8">
        <v>2.98E-2</v>
      </c>
      <c r="R38" s="8">
        <v>8.3000000000000001E-3</v>
      </c>
    </row>
    <row r="39" spans="2:18">
      <c r="B39" s="6" t="s">
        <v>146</v>
      </c>
      <c r="C39" s="17">
        <v>1138130</v>
      </c>
      <c r="D39" s="18" t="s">
        <v>122</v>
      </c>
      <c r="E39" s="6"/>
      <c r="F39" s="6"/>
      <c r="G39" s="6"/>
      <c r="H39" s="35">
        <v>0.57999999999999996</v>
      </c>
      <c r="I39" s="6" t="s">
        <v>92</v>
      </c>
      <c r="J39" s="8">
        <v>0.01</v>
      </c>
      <c r="K39" s="8">
        <v>2.9999999999999997E-4</v>
      </c>
      <c r="L39" s="7">
        <v>6827130</v>
      </c>
      <c r="M39" s="7">
        <v>100.98</v>
      </c>
      <c r="N39" s="7">
        <v>0</v>
      </c>
      <c r="O39" s="7">
        <v>6894.04</v>
      </c>
      <c r="P39" s="8">
        <v>5.0000000000000001E-4</v>
      </c>
      <c r="Q39" s="8">
        <v>1.41E-2</v>
      </c>
      <c r="R39" s="8">
        <v>3.8999999999999998E-3</v>
      </c>
    </row>
    <row r="40" spans="2:18">
      <c r="B40" s="6" t="s">
        <v>147</v>
      </c>
      <c r="C40" s="17">
        <v>1135557</v>
      </c>
      <c r="D40" s="18" t="s">
        <v>122</v>
      </c>
      <c r="E40" s="6"/>
      <c r="F40" s="6"/>
      <c r="G40" s="6"/>
      <c r="H40" s="35">
        <v>4.75</v>
      </c>
      <c r="I40" s="6" t="s">
        <v>92</v>
      </c>
      <c r="J40" s="8">
        <v>1.7500000000000002E-2</v>
      </c>
      <c r="K40" s="8">
        <v>3.0999999999999999E-3</v>
      </c>
      <c r="L40" s="7">
        <v>3126661</v>
      </c>
      <c r="M40" s="7">
        <v>107.17</v>
      </c>
      <c r="N40" s="7">
        <v>0</v>
      </c>
      <c r="O40" s="7">
        <v>3350.84</v>
      </c>
      <c r="P40" s="8">
        <v>2.0000000000000001E-4</v>
      </c>
      <c r="Q40" s="8">
        <v>6.7999999999999996E-3</v>
      </c>
      <c r="R40" s="8">
        <v>1.9E-3</v>
      </c>
    </row>
    <row r="41" spans="2:18">
      <c r="B41" s="6" t="s">
        <v>148</v>
      </c>
      <c r="C41" s="17">
        <v>1099456</v>
      </c>
      <c r="D41" s="18" t="s">
        <v>122</v>
      </c>
      <c r="E41" s="6"/>
      <c r="F41" s="6"/>
      <c r="G41" s="6"/>
      <c r="H41" s="35">
        <v>5.16</v>
      </c>
      <c r="I41" s="6" t="s">
        <v>92</v>
      </c>
      <c r="J41" s="8">
        <v>6.25E-2</v>
      </c>
      <c r="K41" s="8">
        <v>4.0000000000000001E-3</v>
      </c>
      <c r="L41" s="7">
        <v>60114223</v>
      </c>
      <c r="M41" s="7">
        <v>140.86000000000001</v>
      </c>
      <c r="N41" s="7">
        <v>0</v>
      </c>
      <c r="O41" s="7">
        <v>84676.89</v>
      </c>
      <c r="P41" s="8">
        <v>3.7000000000000002E-3</v>
      </c>
      <c r="Q41" s="8">
        <v>0.1729</v>
      </c>
      <c r="R41" s="8">
        <v>4.8099999999999997E-2</v>
      </c>
    </row>
    <row r="42" spans="2:18">
      <c r="B42" s="13" t="s">
        <v>149</v>
      </c>
      <c r="C42" s="14"/>
      <c r="D42" s="20"/>
      <c r="E42" s="13"/>
      <c r="F42" s="13"/>
      <c r="G42" s="13"/>
      <c r="H42" s="34">
        <v>1.17</v>
      </c>
      <c r="I42" s="13"/>
      <c r="J42" s="31"/>
      <c r="K42" s="16">
        <v>8.9999999999999998E-4</v>
      </c>
      <c r="L42" s="15">
        <v>3195250</v>
      </c>
      <c r="O42" s="15">
        <v>3193.33</v>
      </c>
      <c r="Q42" s="16">
        <v>6.4999999999999997E-3</v>
      </c>
      <c r="R42" s="16">
        <v>1.8E-3</v>
      </c>
    </row>
    <row r="43" spans="2:18">
      <c r="B43" s="6" t="s">
        <v>150</v>
      </c>
      <c r="C43" s="17">
        <v>1127646</v>
      </c>
      <c r="D43" s="18" t="s">
        <v>122</v>
      </c>
      <c r="E43" s="6"/>
      <c r="F43" s="6"/>
      <c r="G43" s="6"/>
      <c r="H43" s="35">
        <v>1.17</v>
      </c>
      <c r="I43" s="6" t="s">
        <v>92</v>
      </c>
      <c r="J43" s="8">
        <v>3.9899999999999999E-4</v>
      </c>
      <c r="K43" s="8">
        <v>8.9999999999999998E-4</v>
      </c>
      <c r="L43" s="7">
        <v>3195250</v>
      </c>
      <c r="M43" s="7">
        <v>99.94</v>
      </c>
      <c r="N43" s="7">
        <v>0</v>
      </c>
      <c r="O43" s="7">
        <v>3193.33</v>
      </c>
      <c r="P43" s="8">
        <v>2.0000000000000001E-4</v>
      </c>
      <c r="Q43" s="8">
        <v>6.4999999999999997E-3</v>
      </c>
      <c r="R43" s="8">
        <v>1.8E-3</v>
      </c>
    </row>
    <row r="44" spans="2:18">
      <c r="B44" s="13" t="s">
        <v>151</v>
      </c>
      <c r="C44" s="14"/>
      <c r="D44" s="20"/>
      <c r="E44" s="13"/>
      <c r="F44" s="13"/>
      <c r="G44" s="13"/>
      <c r="H44" s="32"/>
      <c r="I44" s="13"/>
      <c r="J44" s="31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102</v>
      </c>
      <c r="C45" s="12"/>
      <c r="D45" s="19"/>
      <c r="E45" s="3"/>
      <c r="F45" s="3"/>
      <c r="G45" s="3"/>
      <c r="H45" s="33">
        <v>1.69</v>
      </c>
      <c r="I45" s="3"/>
      <c r="J45" s="31"/>
      <c r="K45" s="10">
        <v>3.5000000000000001E-3</v>
      </c>
      <c r="L45" s="9">
        <v>1137000</v>
      </c>
      <c r="O45" s="9">
        <v>4200.26</v>
      </c>
      <c r="Q45" s="10">
        <v>8.6E-3</v>
      </c>
      <c r="R45" s="10">
        <v>2.3999999999999998E-3</v>
      </c>
    </row>
    <row r="46" spans="2:18">
      <c r="B46" s="13" t="s">
        <v>152</v>
      </c>
      <c r="C46" s="14"/>
      <c r="D46" s="20"/>
      <c r="E46" s="13"/>
      <c r="F46" s="13"/>
      <c r="G46" s="13"/>
      <c r="H46" s="34">
        <v>1.69</v>
      </c>
      <c r="I46" s="13"/>
      <c r="J46" s="31"/>
      <c r="K46" s="16">
        <v>3.5000000000000001E-3</v>
      </c>
      <c r="L46" s="15">
        <v>1137000</v>
      </c>
      <c r="O46" s="15">
        <v>4200.26</v>
      </c>
      <c r="Q46" s="16">
        <v>8.6E-3</v>
      </c>
      <c r="R46" s="16">
        <v>2.3999999999999998E-3</v>
      </c>
    </row>
    <row r="47" spans="2:18">
      <c r="B47" s="6" t="s">
        <v>153</v>
      </c>
      <c r="C47" s="17" t="s">
        <v>154</v>
      </c>
      <c r="D47" s="18" t="s">
        <v>96</v>
      </c>
      <c r="E47" s="6" t="s">
        <v>155</v>
      </c>
      <c r="F47" s="6" t="s">
        <v>156</v>
      </c>
      <c r="G47" s="6"/>
      <c r="H47" s="35">
        <v>1.69</v>
      </c>
      <c r="I47" s="6" t="s">
        <v>43</v>
      </c>
      <c r="J47" s="8">
        <v>0.04</v>
      </c>
      <c r="K47" s="8">
        <v>3.5000000000000001E-3</v>
      </c>
      <c r="L47" s="7">
        <v>1137000</v>
      </c>
      <c r="M47" s="7">
        <v>107.36</v>
      </c>
      <c r="N47" s="7">
        <v>0</v>
      </c>
      <c r="O47" s="7">
        <v>4200.26</v>
      </c>
      <c r="P47" s="8">
        <v>8.0000000000000004E-4</v>
      </c>
      <c r="Q47" s="8">
        <v>8.6E-3</v>
      </c>
      <c r="R47" s="8">
        <v>2.3999999999999998E-3</v>
      </c>
    </row>
    <row r="48" spans="2:18">
      <c r="B48" s="13" t="s">
        <v>157</v>
      </c>
      <c r="C48" s="14"/>
      <c r="D48" s="20"/>
      <c r="E48" s="13"/>
      <c r="F48" s="13"/>
      <c r="G48" s="13"/>
      <c r="I48" s="13"/>
      <c r="L48" s="15">
        <v>0</v>
      </c>
      <c r="O48" s="15">
        <v>0</v>
      </c>
      <c r="Q48" s="16">
        <v>0</v>
      </c>
      <c r="R48" s="16">
        <v>0</v>
      </c>
    </row>
    <row r="51" spans="2:9">
      <c r="B51" s="6" t="s">
        <v>103</v>
      </c>
      <c r="C51" s="17"/>
      <c r="D51" s="18"/>
      <c r="E51" s="6"/>
      <c r="F51" s="6"/>
      <c r="G51" s="6"/>
      <c r="I51" s="6"/>
    </row>
    <row r="55" spans="2:9">
      <c r="B5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104</v>
      </c>
    </row>
    <row r="7" spans="2:21" ht="15.6">
      <c r="B7" s="2" t="s">
        <v>158</v>
      </c>
    </row>
    <row r="8" spans="2:21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87</v>
      </c>
      <c r="N9" s="4" t="s">
        <v>87</v>
      </c>
      <c r="O9" s="4" t="s">
        <v>116</v>
      </c>
      <c r="P9" s="4" t="s">
        <v>117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161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163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164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165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166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48"/>
  <sheetViews>
    <sheetView rightToLeft="1" tabSelected="1" workbookViewId="0"/>
  </sheetViews>
  <sheetFormatPr defaultColWidth="9.109375" defaultRowHeight="13.2"/>
  <cols>
    <col min="2" max="2" width="36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104</v>
      </c>
    </row>
    <row r="7" spans="2:21" ht="15.6">
      <c r="B7" s="2" t="s">
        <v>167</v>
      </c>
    </row>
    <row r="8" spans="2:21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87</v>
      </c>
      <c r="N9" s="4" t="s">
        <v>87</v>
      </c>
      <c r="O9" s="4" t="s">
        <v>116</v>
      </c>
      <c r="P9" s="4" t="s">
        <v>117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168</v>
      </c>
      <c r="C11" s="12"/>
      <c r="D11" s="19"/>
      <c r="E11" s="3"/>
      <c r="F11" s="3"/>
      <c r="G11" s="3"/>
      <c r="H11" s="3"/>
      <c r="I11" s="3"/>
      <c r="J11" s="3"/>
      <c r="K11" s="12">
        <v>4.04</v>
      </c>
      <c r="L11" s="3"/>
      <c r="N11" s="10">
        <v>0.03</v>
      </c>
      <c r="O11" s="9">
        <v>276810236.07999998</v>
      </c>
      <c r="R11" s="9">
        <v>294549.59999999998</v>
      </c>
      <c r="T11" s="10">
        <v>1</v>
      </c>
      <c r="U11" s="10">
        <v>0.16739999999999999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K12" s="12">
        <v>3.94</v>
      </c>
      <c r="L12" s="3"/>
      <c r="N12" s="10">
        <v>0.03</v>
      </c>
      <c r="O12" s="9">
        <v>274287236.07999998</v>
      </c>
      <c r="R12" s="9">
        <v>284353.14</v>
      </c>
      <c r="T12" s="10">
        <v>0.96540000000000004</v>
      </c>
      <c r="U12" s="10">
        <v>0.16159999999999999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K13" s="14">
        <v>4.26</v>
      </c>
      <c r="L13" s="13"/>
      <c r="N13" s="16">
        <v>1.8599999999999998E-2</v>
      </c>
      <c r="O13" s="15">
        <v>135732207.46000001</v>
      </c>
      <c r="R13" s="15">
        <v>147617.73000000001</v>
      </c>
      <c r="T13" s="16">
        <v>0.50119999999999998</v>
      </c>
      <c r="U13" s="16">
        <v>8.3900000000000002E-2</v>
      </c>
    </row>
    <row r="14" spans="2:21">
      <c r="B14" s="6" t="s">
        <v>169</v>
      </c>
      <c r="C14" s="17">
        <v>1095066</v>
      </c>
      <c r="D14" s="18" t="s">
        <v>122</v>
      </c>
      <c r="E14" s="6"/>
      <c r="F14" s="18">
        <v>513704304</v>
      </c>
      <c r="G14" s="6" t="s">
        <v>170</v>
      </c>
      <c r="H14" s="6" t="s">
        <v>171</v>
      </c>
      <c r="I14" s="6" t="s">
        <v>172</v>
      </c>
      <c r="J14" s="6"/>
      <c r="K14" s="17">
        <v>0.19</v>
      </c>
      <c r="L14" s="6" t="s">
        <v>92</v>
      </c>
      <c r="M14" s="8">
        <v>4.65E-2</v>
      </c>
      <c r="N14" s="8">
        <v>1.3899999999999999E-2</v>
      </c>
      <c r="O14" s="7">
        <v>0.18</v>
      </c>
      <c r="P14" s="7">
        <v>125.61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173</v>
      </c>
      <c r="C15" s="17">
        <v>6040372</v>
      </c>
      <c r="D15" s="18" t="s">
        <v>122</v>
      </c>
      <c r="E15" s="6"/>
      <c r="F15" s="18">
        <v>520018078</v>
      </c>
      <c r="G15" s="6" t="s">
        <v>170</v>
      </c>
      <c r="H15" s="6" t="s">
        <v>171</v>
      </c>
      <c r="I15" s="6" t="s">
        <v>172</v>
      </c>
      <c r="J15" s="6"/>
      <c r="K15" s="17">
        <v>4.67</v>
      </c>
      <c r="L15" s="6" t="s">
        <v>92</v>
      </c>
      <c r="M15" s="8">
        <v>8.3000000000000001E-3</v>
      </c>
      <c r="N15" s="8">
        <v>1E-3</v>
      </c>
      <c r="O15" s="7">
        <v>503144</v>
      </c>
      <c r="P15" s="7">
        <v>103.67</v>
      </c>
      <c r="Q15" s="7">
        <v>0</v>
      </c>
      <c r="R15" s="7">
        <v>521.61</v>
      </c>
      <c r="S15" s="8">
        <v>4.0000000000000002E-4</v>
      </c>
      <c r="T15" s="8">
        <v>1.8E-3</v>
      </c>
      <c r="U15" s="8">
        <v>2.9999999999999997E-4</v>
      </c>
    </row>
    <row r="16" spans="2:21">
      <c r="B16" s="6" t="s">
        <v>174</v>
      </c>
      <c r="C16" s="17">
        <v>6040505</v>
      </c>
      <c r="D16" s="18" t="s">
        <v>122</v>
      </c>
      <c r="E16" s="6"/>
      <c r="F16" s="18">
        <v>520018078</v>
      </c>
      <c r="G16" s="6" t="s">
        <v>170</v>
      </c>
      <c r="H16" s="6" t="s">
        <v>175</v>
      </c>
      <c r="I16" s="6" t="s">
        <v>176</v>
      </c>
      <c r="J16" s="6"/>
      <c r="K16" s="17">
        <v>2.9</v>
      </c>
      <c r="L16" s="6" t="s">
        <v>92</v>
      </c>
      <c r="M16" s="8">
        <v>0.01</v>
      </c>
      <c r="N16" s="8">
        <v>3.5000000000000001E-3</v>
      </c>
      <c r="O16" s="7">
        <v>1674991</v>
      </c>
      <c r="P16" s="7">
        <v>101.76</v>
      </c>
      <c r="Q16" s="7">
        <v>0</v>
      </c>
      <c r="R16" s="7">
        <v>1704.47</v>
      </c>
      <c r="S16" s="8">
        <v>6.9999999999999999E-4</v>
      </c>
      <c r="T16" s="8">
        <v>5.7999999999999996E-3</v>
      </c>
      <c r="U16" s="8">
        <v>1E-3</v>
      </c>
    </row>
    <row r="17" spans="2:21">
      <c r="B17" s="6" t="s">
        <v>177</v>
      </c>
      <c r="C17" s="17">
        <v>2310191</v>
      </c>
      <c r="D17" s="18" t="s">
        <v>122</v>
      </c>
      <c r="E17" s="6"/>
      <c r="F17" s="18">
        <v>520032046</v>
      </c>
      <c r="G17" s="6" t="s">
        <v>170</v>
      </c>
      <c r="H17" s="6" t="s">
        <v>171</v>
      </c>
      <c r="I17" s="6" t="s">
        <v>172</v>
      </c>
      <c r="J17" s="6"/>
      <c r="K17" s="17">
        <v>0.83</v>
      </c>
      <c r="L17" s="6" t="s">
        <v>92</v>
      </c>
      <c r="M17" s="8">
        <v>0.04</v>
      </c>
      <c r="N17" s="8">
        <v>1.34E-2</v>
      </c>
      <c r="O17" s="7">
        <v>624518</v>
      </c>
      <c r="P17" s="7">
        <v>104.4</v>
      </c>
      <c r="Q17" s="7">
        <v>0</v>
      </c>
      <c r="R17" s="7">
        <v>652</v>
      </c>
      <c r="S17" s="8">
        <v>2.9999999999999997E-4</v>
      </c>
      <c r="T17" s="8">
        <v>2.2000000000000001E-3</v>
      </c>
      <c r="U17" s="8">
        <v>4.0000000000000002E-4</v>
      </c>
    </row>
    <row r="18" spans="2:21">
      <c r="B18" s="6" t="s">
        <v>178</v>
      </c>
      <c r="C18" s="17">
        <v>2310217</v>
      </c>
      <c r="D18" s="18" t="s">
        <v>122</v>
      </c>
      <c r="E18" s="6"/>
      <c r="F18" s="18">
        <v>520032046</v>
      </c>
      <c r="G18" s="6" t="s">
        <v>170</v>
      </c>
      <c r="H18" s="6" t="s">
        <v>171</v>
      </c>
      <c r="I18" s="6" t="s">
        <v>172</v>
      </c>
      <c r="J18" s="6"/>
      <c r="K18" s="17">
        <v>3.95</v>
      </c>
      <c r="L18" s="6" t="s">
        <v>92</v>
      </c>
      <c r="M18" s="8">
        <v>8.6E-3</v>
      </c>
      <c r="N18" s="8">
        <v>3.0999999999999999E-3</v>
      </c>
      <c r="O18" s="7">
        <v>5742517</v>
      </c>
      <c r="P18" s="7">
        <v>103.2</v>
      </c>
      <c r="Q18" s="7">
        <v>0</v>
      </c>
      <c r="R18" s="7">
        <v>5926.28</v>
      </c>
      <c r="S18" s="8">
        <v>2.3E-3</v>
      </c>
      <c r="T18" s="8">
        <v>2.01E-2</v>
      </c>
      <c r="U18" s="8">
        <v>3.3999999999999998E-3</v>
      </c>
    </row>
    <row r="19" spans="2:21">
      <c r="B19" s="6" t="s">
        <v>179</v>
      </c>
      <c r="C19" s="17">
        <v>2310225</v>
      </c>
      <c r="D19" s="18" t="s">
        <v>122</v>
      </c>
      <c r="E19" s="6"/>
      <c r="F19" s="18">
        <v>520032046</v>
      </c>
      <c r="G19" s="6" t="s">
        <v>170</v>
      </c>
      <c r="H19" s="6" t="s">
        <v>171</v>
      </c>
      <c r="I19" s="6" t="s">
        <v>172</v>
      </c>
      <c r="J19" s="6"/>
      <c r="K19" s="17">
        <v>6.76</v>
      </c>
      <c r="L19" s="6" t="s">
        <v>92</v>
      </c>
      <c r="M19" s="8">
        <v>1.2200000000000001E-2</v>
      </c>
      <c r="N19" s="8">
        <v>2E-3</v>
      </c>
      <c r="O19" s="7">
        <v>2947536</v>
      </c>
      <c r="P19" s="7">
        <v>108.16</v>
      </c>
      <c r="Q19" s="7">
        <v>0</v>
      </c>
      <c r="R19" s="7">
        <v>3188.05</v>
      </c>
      <c r="S19" s="8">
        <v>1.5E-3</v>
      </c>
      <c r="T19" s="8">
        <v>1.0800000000000001E-2</v>
      </c>
      <c r="U19" s="8">
        <v>1.8E-3</v>
      </c>
    </row>
    <row r="20" spans="2:21">
      <c r="B20" s="6" t="s">
        <v>180</v>
      </c>
      <c r="C20" s="17">
        <v>2310282</v>
      </c>
      <c r="D20" s="18" t="s">
        <v>122</v>
      </c>
      <c r="E20" s="6"/>
      <c r="F20" s="18">
        <v>520032046</v>
      </c>
      <c r="G20" s="6" t="s">
        <v>170</v>
      </c>
      <c r="H20" s="6" t="s">
        <v>171</v>
      </c>
      <c r="I20" s="6" t="s">
        <v>172</v>
      </c>
      <c r="J20" s="6"/>
      <c r="K20" s="17">
        <v>5.67</v>
      </c>
      <c r="L20" s="6" t="s">
        <v>92</v>
      </c>
      <c r="M20" s="8">
        <v>3.8E-3</v>
      </c>
      <c r="N20" s="8">
        <v>2.8E-3</v>
      </c>
      <c r="O20" s="7">
        <v>1956000</v>
      </c>
      <c r="P20" s="7">
        <v>99.16</v>
      </c>
      <c r="Q20" s="7">
        <v>0</v>
      </c>
      <c r="R20" s="7">
        <v>1939.57</v>
      </c>
      <c r="S20" s="8">
        <v>6.9999999999999999E-4</v>
      </c>
      <c r="T20" s="8">
        <v>6.6E-3</v>
      </c>
      <c r="U20" s="8">
        <v>1.1000000000000001E-3</v>
      </c>
    </row>
    <row r="21" spans="2:21">
      <c r="B21" s="6" t="s">
        <v>181</v>
      </c>
      <c r="C21" s="17">
        <v>2310324</v>
      </c>
      <c r="D21" s="18" t="s">
        <v>122</v>
      </c>
      <c r="E21" s="6"/>
      <c r="F21" s="18">
        <v>520032046</v>
      </c>
      <c r="G21" s="6" t="s">
        <v>170</v>
      </c>
      <c r="H21" s="6" t="s">
        <v>171</v>
      </c>
      <c r="I21" s="6" t="s">
        <v>172</v>
      </c>
      <c r="J21" s="6"/>
      <c r="K21" s="17">
        <v>3.07</v>
      </c>
      <c r="L21" s="6" t="s">
        <v>92</v>
      </c>
      <c r="M21" s="8">
        <v>1E-3</v>
      </c>
      <c r="N21" s="8">
        <v>4.3E-3</v>
      </c>
      <c r="O21" s="7">
        <v>856000</v>
      </c>
      <c r="P21" s="7">
        <v>98.49</v>
      </c>
      <c r="Q21" s="7">
        <v>0</v>
      </c>
      <c r="R21" s="7">
        <v>843.07</v>
      </c>
      <c r="S21" s="8">
        <v>2.9999999999999997E-4</v>
      </c>
      <c r="T21" s="8">
        <v>2.8999999999999998E-3</v>
      </c>
      <c r="U21" s="8">
        <v>5.0000000000000001E-4</v>
      </c>
    </row>
    <row r="22" spans="2:21">
      <c r="B22" s="6" t="s">
        <v>182</v>
      </c>
      <c r="C22" s="17">
        <v>2310209</v>
      </c>
      <c r="D22" s="18" t="s">
        <v>122</v>
      </c>
      <c r="E22" s="6"/>
      <c r="F22" s="18">
        <v>520032046</v>
      </c>
      <c r="G22" s="6" t="s">
        <v>170</v>
      </c>
      <c r="H22" s="6" t="s">
        <v>171</v>
      </c>
      <c r="I22" s="6" t="s">
        <v>172</v>
      </c>
      <c r="J22" s="6"/>
      <c r="K22" s="17">
        <v>1.98</v>
      </c>
      <c r="L22" s="6" t="s">
        <v>92</v>
      </c>
      <c r="M22" s="8">
        <v>9.9000000000000008E-3</v>
      </c>
      <c r="N22" s="8">
        <v>7.7000000000000002E-3</v>
      </c>
      <c r="O22" s="7">
        <v>1715705</v>
      </c>
      <c r="P22" s="7">
        <v>101.35</v>
      </c>
      <c r="Q22" s="7">
        <v>0</v>
      </c>
      <c r="R22" s="7">
        <v>1738.87</v>
      </c>
      <c r="S22" s="8">
        <v>5.9999999999999995E-4</v>
      </c>
      <c r="T22" s="8">
        <v>5.8999999999999999E-3</v>
      </c>
      <c r="U22" s="8">
        <v>1E-3</v>
      </c>
    </row>
    <row r="23" spans="2:21">
      <c r="B23" s="6" t="s">
        <v>183</v>
      </c>
      <c r="C23" s="17">
        <v>2310183</v>
      </c>
      <c r="D23" s="18" t="s">
        <v>122</v>
      </c>
      <c r="E23" s="6"/>
      <c r="F23" s="18">
        <v>520032046</v>
      </c>
      <c r="G23" s="6" t="s">
        <v>170</v>
      </c>
      <c r="H23" s="6" t="s">
        <v>171</v>
      </c>
      <c r="I23" s="6" t="s">
        <v>172</v>
      </c>
      <c r="J23" s="6"/>
      <c r="K23" s="17">
        <v>9.52</v>
      </c>
      <c r="L23" s="6" t="s">
        <v>92</v>
      </c>
      <c r="M23" s="8">
        <v>3.813E-3</v>
      </c>
      <c r="N23" s="8">
        <v>5.0000000000000001E-3</v>
      </c>
      <c r="O23" s="7">
        <v>4000000</v>
      </c>
      <c r="P23" s="7">
        <v>99.7</v>
      </c>
      <c r="Q23" s="7">
        <v>0</v>
      </c>
      <c r="R23" s="7">
        <v>3988</v>
      </c>
      <c r="S23" s="8">
        <v>5.7000000000000002E-3</v>
      </c>
      <c r="T23" s="8">
        <v>1.35E-2</v>
      </c>
      <c r="U23" s="8">
        <v>2.3E-3</v>
      </c>
    </row>
    <row r="24" spans="2:21">
      <c r="B24" s="6" t="s">
        <v>184</v>
      </c>
      <c r="C24" s="17">
        <v>1940618</v>
      </c>
      <c r="D24" s="18" t="s">
        <v>122</v>
      </c>
      <c r="E24" s="6"/>
      <c r="F24" s="18">
        <v>520032640</v>
      </c>
      <c r="G24" s="6" t="s">
        <v>170</v>
      </c>
      <c r="H24" s="6" t="s">
        <v>171</v>
      </c>
      <c r="I24" s="6" t="s">
        <v>172</v>
      </c>
      <c r="J24" s="6"/>
      <c r="K24" s="17">
        <v>4.03</v>
      </c>
      <c r="L24" s="6" t="s">
        <v>92</v>
      </c>
      <c r="M24" s="8">
        <v>6.0000000000000001E-3</v>
      </c>
      <c r="N24" s="8">
        <v>3.0999999999999999E-3</v>
      </c>
      <c r="O24" s="7">
        <v>2242994.96</v>
      </c>
      <c r="P24" s="7">
        <v>102.35</v>
      </c>
      <c r="Q24" s="7">
        <v>0</v>
      </c>
      <c r="R24" s="7">
        <v>2295.71</v>
      </c>
      <c r="S24" s="8">
        <v>1.2999999999999999E-3</v>
      </c>
      <c r="T24" s="8">
        <v>7.7999999999999996E-3</v>
      </c>
      <c r="U24" s="8">
        <v>1.2999999999999999E-3</v>
      </c>
    </row>
    <row r="25" spans="2:21">
      <c r="B25" s="6" t="s">
        <v>185</v>
      </c>
      <c r="C25" s="17">
        <v>1940659</v>
      </c>
      <c r="D25" s="18" t="s">
        <v>122</v>
      </c>
      <c r="E25" s="6"/>
      <c r="F25" s="18">
        <v>520032640</v>
      </c>
      <c r="G25" s="6" t="s">
        <v>170</v>
      </c>
      <c r="H25" s="6" t="s">
        <v>171</v>
      </c>
      <c r="I25" s="6" t="s">
        <v>172</v>
      </c>
      <c r="J25" s="6"/>
      <c r="K25" s="17">
        <v>4.99</v>
      </c>
      <c r="L25" s="6" t="s">
        <v>92</v>
      </c>
      <c r="M25" s="8">
        <v>1.7500000000000002E-2</v>
      </c>
      <c r="N25" s="8">
        <v>2.5000000000000001E-3</v>
      </c>
      <c r="O25" s="7">
        <v>1460303.1</v>
      </c>
      <c r="P25" s="7">
        <v>108.47</v>
      </c>
      <c r="Q25" s="7">
        <v>0</v>
      </c>
      <c r="R25" s="7">
        <v>1583.99</v>
      </c>
      <c r="S25" s="8">
        <v>2.9999999999999997E-4</v>
      </c>
      <c r="T25" s="8">
        <v>5.4000000000000003E-3</v>
      </c>
      <c r="U25" s="8">
        <v>8.9999999999999998E-4</v>
      </c>
    </row>
    <row r="26" spans="2:21">
      <c r="B26" s="6" t="s">
        <v>186</v>
      </c>
      <c r="C26" s="17">
        <v>1940535</v>
      </c>
      <c r="D26" s="18" t="s">
        <v>122</v>
      </c>
      <c r="E26" s="6"/>
      <c r="F26" s="18">
        <v>520032640</v>
      </c>
      <c r="G26" s="6" t="s">
        <v>170</v>
      </c>
      <c r="H26" s="6" t="s">
        <v>171</v>
      </c>
      <c r="I26" s="6" t="s">
        <v>172</v>
      </c>
      <c r="J26" s="6"/>
      <c r="K26" s="17">
        <v>1.8</v>
      </c>
      <c r="L26" s="6" t="s">
        <v>92</v>
      </c>
      <c r="M26" s="8">
        <v>0.05</v>
      </c>
      <c r="N26" s="8">
        <v>8.0999999999999996E-3</v>
      </c>
      <c r="O26" s="7">
        <v>2560848</v>
      </c>
      <c r="P26" s="7">
        <v>111.95</v>
      </c>
      <c r="Q26" s="7">
        <v>0</v>
      </c>
      <c r="R26" s="7">
        <v>2866.87</v>
      </c>
      <c r="S26" s="8">
        <v>8.0000000000000004E-4</v>
      </c>
      <c r="T26" s="8">
        <v>9.7000000000000003E-3</v>
      </c>
      <c r="U26" s="8">
        <v>1.6000000000000001E-3</v>
      </c>
    </row>
    <row r="27" spans="2:21">
      <c r="B27" s="6" t="s">
        <v>187</v>
      </c>
      <c r="C27" s="17">
        <v>1940576</v>
      </c>
      <c r="D27" s="18" t="s">
        <v>122</v>
      </c>
      <c r="E27" s="6"/>
      <c r="F27" s="18">
        <v>520032640</v>
      </c>
      <c r="G27" s="6" t="s">
        <v>170</v>
      </c>
      <c r="H27" s="6" t="s">
        <v>171</v>
      </c>
      <c r="I27" s="6" t="s">
        <v>172</v>
      </c>
      <c r="J27" s="6"/>
      <c r="K27" s="17">
        <v>1.47</v>
      </c>
      <c r="L27" s="6" t="s">
        <v>92</v>
      </c>
      <c r="M27" s="8">
        <v>7.0000000000000001E-3</v>
      </c>
      <c r="N27" s="8">
        <v>1.14E-2</v>
      </c>
      <c r="O27" s="7">
        <v>886604.01</v>
      </c>
      <c r="P27" s="7">
        <v>101.32</v>
      </c>
      <c r="Q27" s="7">
        <v>0</v>
      </c>
      <c r="R27" s="7">
        <v>898.31</v>
      </c>
      <c r="S27" s="8">
        <v>4.0000000000000002E-4</v>
      </c>
      <c r="T27" s="8">
        <v>3.0000000000000001E-3</v>
      </c>
      <c r="U27" s="8">
        <v>5.0000000000000001E-4</v>
      </c>
    </row>
    <row r="28" spans="2:21">
      <c r="B28" s="6" t="s">
        <v>188</v>
      </c>
      <c r="C28" s="17">
        <v>1121953</v>
      </c>
      <c r="D28" s="18" t="s">
        <v>122</v>
      </c>
      <c r="E28" s="6"/>
      <c r="F28" s="18">
        <v>513141879</v>
      </c>
      <c r="G28" s="6" t="s">
        <v>170</v>
      </c>
      <c r="H28" s="6" t="s">
        <v>189</v>
      </c>
      <c r="I28" s="6" t="s">
        <v>172</v>
      </c>
      <c r="J28" s="6"/>
      <c r="K28" s="17">
        <v>0.33</v>
      </c>
      <c r="L28" s="6" t="s">
        <v>92</v>
      </c>
      <c r="M28" s="8">
        <v>3.1E-2</v>
      </c>
      <c r="N28" s="8">
        <v>1.11E-2</v>
      </c>
      <c r="O28" s="7">
        <v>23327.200000000001</v>
      </c>
      <c r="P28" s="7">
        <v>108.79</v>
      </c>
      <c r="Q28" s="7">
        <v>0</v>
      </c>
      <c r="R28" s="7">
        <v>25.38</v>
      </c>
      <c r="S28" s="8">
        <v>1E-4</v>
      </c>
      <c r="T28" s="8">
        <v>1E-4</v>
      </c>
      <c r="U28" s="8">
        <v>0</v>
      </c>
    </row>
    <row r="29" spans="2:21">
      <c r="B29" s="6" t="s">
        <v>190</v>
      </c>
      <c r="C29" s="17">
        <v>6910129</v>
      </c>
      <c r="D29" s="18" t="s">
        <v>122</v>
      </c>
      <c r="E29" s="6"/>
      <c r="F29" s="18">
        <v>520007030</v>
      </c>
      <c r="G29" s="6" t="s">
        <v>170</v>
      </c>
      <c r="H29" s="6" t="s">
        <v>189</v>
      </c>
      <c r="I29" s="6" t="s">
        <v>172</v>
      </c>
      <c r="J29" s="6"/>
      <c r="K29" s="17">
        <v>1.17</v>
      </c>
      <c r="L29" s="6" t="s">
        <v>92</v>
      </c>
      <c r="M29" s="8">
        <v>3.85E-2</v>
      </c>
      <c r="N29" s="8">
        <v>2.5000000000000001E-3</v>
      </c>
      <c r="O29" s="7">
        <v>310221</v>
      </c>
      <c r="P29" s="7">
        <v>113.81</v>
      </c>
      <c r="Q29" s="7">
        <v>0</v>
      </c>
      <c r="R29" s="7">
        <v>353.06</v>
      </c>
      <c r="S29" s="8">
        <v>1.5E-3</v>
      </c>
      <c r="T29" s="8">
        <v>1.1999999999999999E-3</v>
      </c>
      <c r="U29" s="8">
        <v>2.0000000000000001E-4</v>
      </c>
    </row>
    <row r="30" spans="2:21">
      <c r="B30" s="6" t="s">
        <v>191</v>
      </c>
      <c r="C30" s="17">
        <v>7480049</v>
      </c>
      <c r="D30" s="18" t="s">
        <v>122</v>
      </c>
      <c r="E30" s="6"/>
      <c r="F30" s="18">
        <v>520029935</v>
      </c>
      <c r="G30" s="6" t="s">
        <v>170</v>
      </c>
      <c r="H30" s="6" t="s">
        <v>189</v>
      </c>
      <c r="I30" s="6" t="s">
        <v>172</v>
      </c>
      <c r="J30" s="6"/>
      <c r="K30" s="17">
        <v>1.04</v>
      </c>
      <c r="L30" s="6" t="s">
        <v>92</v>
      </c>
      <c r="M30" s="8">
        <v>4.7500000000000001E-2</v>
      </c>
      <c r="N30" s="8">
        <v>1.44E-2</v>
      </c>
      <c r="O30" s="7">
        <v>760342</v>
      </c>
      <c r="P30" s="7">
        <v>127.41</v>
      </c>
      <c r="Q30" s="7">
        <v>0</v>
      </c>
      <c r="R30" s="7">
        <v>968.75</v>
      </c>
      <c r="S30" s="8">
        <v>3.5000000000000001E-3</v>
      </c>
      <c r="T30" s="8">
        <v>3.3E-3</v>
      </c>
      <c r="U30" s="8">
        <v>5.9999999999999995E-4</v>
      </c>
    </row>
    <row r="31" spans="2:21">
      <c r="B31" s="6" t="s">
        <v>192</v>
      </c>
      <c r="C31" s="17">
        <v>1145564</v>
      </c>
      <c r="D31" s="18" t="s">
        <v>122</v>
      </c>
      <c r="E31" s="6"/>
      <c r="F31" s="18">
        <v>513569780</v>
      </c>
      <c r="G31" s="6" t="s">
        <v>193</v>
      </c>
      <c r="H31" s="6" t="s">
        <v>194</v>
      </c>
      <c r="I31" s="6" t="s">
        <v>176</v>
      </c>
      <c r="J31" s="6"/>
      <c r="K31" s="17">
        <v>4.79</v>
      </c>
      <c r="L31" s="6" t="s">
        <v>92</v>
      </c>
      <c r="M31" s="8">
        <v>8.3000000000000001E-3</v>
      </c>
      <c r="N31" s="8">
        <v>4.0000000000000002E-4</v>
      </c>
      <c r="O31" s="7">
        <v>2423506</v>
      </c>
      <c r="P31" s="7">
        <v>105</v>
      </c>
      <c r="Q31" s="7">
        <v>0</v>
      </c>
      <c r="R31" s="7">
        <v>2544.6799999999998</v>
      </c>
      <c r="S31" s="8">
        <v>1.6000000000000001E-3</v>
      </c>
      <c r="T31" s="8">
        <v>8.6E-3</v>
      </c>
      <c r="U31" s="8">
        <v>1.4E-3</v>
      </c>
    </row>
    <row r="32" spans="2:21">
      <c r="B32" s="6" t="s">
        <v>195</v>
      </c>
      <c r="C32" s="17">
        <v>1156603</v>
      </c>
      <c r="D32" s="18" t="s">
        <v>122</v>
      </c>
      <c r="E32" s="6"/>
      <c r="F32" s="18">
        <v>510960719</v>
      </c>
      <c r="G32" s="6" t="s">
        <v>193</v>
      </c>
      <c r="H32" s="6" t="s">
        <v>194</v>
      </c>
      <c r="I32" s="6" t="s">
        <v>176</v>
      </c>
      <c r="J32" s="6"/>
      <c r="K32" s="17">
        <v>5.55</v>
      </c>
      <c r="L32" s="6" t="s">
        <v>92</v>
      </c>
      <c r="M32" s="8">
        <v>1.77E-2</v>
      </c>
      <c r="N32" s="8">
        <v>8.0999999999999996E-3</v>
      </c>
      <c r="O32" s="7">
        <v>2491727</v>
      </c>
      <c r="P32" s="7">
        <v>105.9</v>
      </c>
      <c r="Q32" s="7">
        <v>0</v>
      </c>
      <c r="R32" s="7">
        <v>2638.74</v>
      </c>
      <c r="S32" s="8">
        <v>8.0000000000000004E-4</v>
      </c>
      <c r="T32" s="8">
        <v>8.9999999999999993E-3</v>
      </c>
      <c r="U32" s="8">
        <v>1.5E-3</v>
      </c>
    </row>
    <row r="33" spans="2:21">
      <c r="B33" s="6" t="s">
        <v>196</v>
      </c>
      <c r="C33" s="17">
        <v>1134436</v>
      </c>
      <c r="D33" s="18" t="s">
        <v>122</v>
      </c>
      <c r="E33" s="6"/>
      <c r="F33" s="18">
        <v>510960719</v>
      </c>
      <c r="G33" s="6" t="s">
        <v>193</v>
      </c>
      <c r="H33" s="6" t="s">
        <v>189</v>
      </c>
      <c r="I33" s="6" t="s">
        <v>172</v>
      </c>
      <c r="J33" s="6"/>
      <c r="K33" s="17">
        <v>2.48</v>
      </c>
      <c r="L33" s="6" t="s">
        <v>92</v>
      </c>
      <c r="M33" s="8">
        <v>6.4999999999999997E-3</v>
      </c>
      <c r="N33" s="8">
        <v>4.1000000000000003E-3</v>
      </c>
      <c r="O33" s="7">
        <v>1014148.55</v>
      </c>
      <c r="P33" s="7">
        <v>100.6</v>
      </c>
      <c r="Q33" s="7">
        <v>3.3</v>
      </c>
      <c r="R33" s="7">
        <v>1023.53</v>
      </c>
      <c r="S33" s="8">
        <v>1.2999999999999999E-3</v>
      </c>
      <c r="T33" s="8">
        <v>3.5000000000000001E-3</v>
      </c>
      <c r="U33" s="8">
        <v>5.9999999999999995E-4</v>
      </c>
    </row>
    <row r="34" spans="2:21">
      <c r="B34" s="6" t="s">
        <v>197</v>
      </c>
      <c r="C34" s="17">
        <v>1138650</v>
      </c>
      <c r="D34" s="18" t="s">
        <v>122</v>
      </c>
      <c r="E34" s="6"/>
      <c r="F34" s="18">
        <v>510960719</v>
      </c>
      <c r="G34" s="6" t="s">
        <v>193</v>
      </c>
      <c r="H34" s="6" t="s">
        <v>194</v>
      </c>
      <c r="I34" s="6" t="s">
        <v>176</v>
      </c>
      <c r="J34" s="6"/>
      <c r="K34" s="17">
        <v>4.84</v>
      </c>
      <c r="L34" s="6" t="s">
        <v>92</v>
      </c>
      <c r="M34" s="8">
        <v>1.34E-2</v>
      </c>
      <c r="N34" s="8">
        <v>8.2000000000000007E-3</v>
      </c>
      <c r="O34" s="7">
        <v>644063.49</v>
      </c>
      <c r="P34" s="7">
        <v>104.18</v>
      </c>
      <c r="Q34" s="7">
        <v>0</v>
      </c>
      <c r="R34" s="7">
        <v>670.99</v>
      </c>
      <c r="S34" s="8">
        <v>2.0000000000000001E-4</v>
      </c>
      <c r="T34" s="8">
        <v>2.3E-3</v>
      </c>
      <c r="U34" s="8">
        <v>4.0000000000000002E-4</v>
      </c>
    </row>
    <row r="35" spans="2:21">
      <c r="B35" s="6" t="s">
        <v>198</v>
      </c>
      <c r="C35" s="17">
        <v>1940402</v>
      </c>
      <c r="D35" s="18" t="s">
        <v>122</v>
      </c>
      <c r="E35" s="6"/>
      <c r="F35" s="18">
        <v>520032640</v>
      </c>
      <c r="G35" s="6" t="s">
        <v>170</v>
      </c>
      <c r="H35" s="6" t="s">
        <v>189</v>
      </c>
      <c r="I35" s="6" t="s">
        <v>172</v>
      </c>
      <c r="J35" s="6"/>
      <c r="K35" s="17">
        <v>0.49</v>
      </c>
      <c r="L35" s="6" t="s">
        <v>92</v>
      </c>
      <c r="M35" s="8">
        <v>4.1000000000000002E-2</v>
      </c>
      <c r="N35" s="8">
        <v>2.81E-2</v>
      </c>
      <c r="O35" s="7">
        <v>1212294.1299999999</v>
      </c>
      <c r="P35" s="7">
        <v>124.6</v>
      </c>
      <c r="Q35" s="7">
        <v>0</v>
      </c>
      <c r="R35" s="7">
        <v>1510.52</v>
      </c>
      <c r="S35" s="8">
        <v>1.6000000000000001E-3</v>
      </c>
      <c r="T35" s="8">
        <v>5.1000000000000004E-3</v>
      </c>
      <c r="U35" s="8">
        <v>8.9999999999999998E-4</v>
      </c>
    </row>
    <row r="36" spans="2:21">
      <c r="B36" s="6" t="s">
        <v>199</v>
      </c>
      <c r="C36" s="17">
        <v>1940501</v>
      </c>
      <c r="D36" s="18" t="s">
        <v>122</v>
      </c>
      <c r="E36" s="6"/>
      <c r="F36" s="18">
        <v>520032640</v>
      </c>
      <c r="G36" s="6" t="s">
        <v>170</v>
      </c>
      <c r="H36" s="6" t="s">
        <v>189</v>
      </c>
      <c r="I36" s="6" t="s">
        <v>172</v>
      </c>
      <c r="J36" s="6"/>
      <c r="K36" s="17">
        <v>1.1599999999999999</v>
      </c>
      <c r="L36" s="6" t="s">
        <v>92</v>
      </c>
      <c r="M36" s="8">
        <v>0.04</v>
      </c>
      <c r="N36" s="8">
        <v>1.0500000000000001E-2</v>
      </c>
      <c r="O36" s="7">
        <v>1251740.25</v>
      </c>
      <c r="P36" s="7">
        <v>111</v>
      </c>
      <c r="Q36" s="7">
        <v>0</v>
      </c>
      <c r="R36" s="7">
        <v>1389.43</v>
      </c>
      <c r="S36" s="8">
        <v>5.9999999999999995E-4</v>
      </c>
      <c r="T36" s="8">
        <v>4.7000000000000002E-3</v>
      </c>
      <c r="U36" s="8">
        <v>8.0000000000000004E-4</v>
      </c>
    </row>
    <row r="37" spans="2:21">
      <c r="B37" s="6" t="s">
        <v>200</v>
      </c>
      <c r="C37" s="17">
        <v>1940543</v>
      </c>
      <c r="D37" s="18" t="s">
        <v>122</v>
      </c>
      <c r="E37" s="6"/>
      <c r="F37" s="18">
        <v>520032640</v>
      </c>
      <c r="G37" s="6" t="s">
        <v>170</v>
      </c>
      <c r="H37" s="6" t="s">
        <v>189</v>
      </c>
      <c r="I37" s="6" t="s">
        <v>172</v>
      </c>
      <c r="J37" s="6"/>
      <c r="K37" s="17">
        <v>1.63</v>
      </c>
      <c r="L37" s="6" t="s">
        <v>92</v>
      </c>
      <c r="M37" s="8">
        <v>4.2000000000000003E-2</v>
      </c>
      <c r="N37" s="8">
        <v>5.7999999999999996E-3</v>
      </c>
      <c r="O37" s="7">
        <v>1002992</v>
      </c>
      <c r="P37" s="7">
        <v>109.52</v>
      </c>
      <c r="Q37" s="7">
        <v>0</v>
      </c>
      <c r="R37" s="7">
        <v>1098.48</v>
      </c>
      <c r="S37" s="8">
        <v>1E-3</v>
      </c>
      <c r="T37" s="8">
        <v>3.7000000000000002E-3</v>
      </c>
      <c r="U37" s="8">
        <v>5.9999999999999995E-4</v>
      </c>
    </row>
    <row r="38" spans="2:21">
      <c r="B38" s="6" t="s">
        <v>201</v>
      </c>
      <c r="C38" s="17">
        <v>1126630</v>
      </c>
      <c r="D38" s="18" t="s">
        <v>122</v>
      </c>
      <c r="E38" s="6"/>
      <c r="F38" s="18">
        <v>520026683</v>
      </c>
      <c r="G38" s="6" t="s">
        <v>193</v>
      </c>
      <c r="H38" s="6" t="s">
        <v>202</v>
      </c>
      <c r="I38" s="6" t="s">
        <v>172</v>
      </c>
      <c r="J38" s="6"/>
      <c r="K38" s="17">
        <v>1.24</v>
      </c>
      <c r="L38" s="6" t="s">
        <v>92</v>
      </c>
      <c r="M38" s="8">
        <v>4.8000000000000001E-2</v>
      </c>
      <c r="N38" s="8">
        <v>7.7999999999999996E-3</v>
      </c>
      <c r="O38" s="7">
        <v>41241.599999999999</v>
      </c>
      <c r="P38" s="7">
        <v>108.29</v>
      </c>
      <c r="Q38" s="7">
        <v>0</v>
      </c>
      <c r="R38" s="7">
        <v>44.66</v>
      </c>
      <c r="S38" s="8">
        <v>1E-4</v>
      </c>
      <c r="T38" s="8">
        <v>2.0000000000000001E-4</v>
      </c>
      <c r="U38" s="8">
        <v>0</v>
      </c>
    </row>
    <row r="39" spans="2:21">
      <c r="B39" s="6" t="s">
        <v>203</v>
      </c>
      <c r="C39" s="17">
        <v>1117357</v>
      </c>
      <c r="D39" s="18" t="s">
        <v>122</v>
      </c>
      <c r="E39" s="6"/>
      <c r="F39" s="18">
        <v>520026683</v>
      </c>
      <c r="G39" s="6" t="s">
        <v>193</v>
      </c>
      <c r="H39" s="6" t="s">
        <v>202</v>
      </c>
      <c r="I39" s="6" t="s">
        <v>172</v>
      </c>
      <c r="J39" s="6"/>
      <c r="K39" s="17">
        <v>0.25</v>
      </c>
      <c r="L39" s="6" t="s">
        <v>92</v>
      </c>
      <c r="M39" s="8">
        <v>4.9000000000000002E-2</v>
      </c>
      <c r="N39" s="8">
        <v>2.2499999999999999E-2</v>
      </c>
      <c r="O39" s="7">
        <v>222396.97</v>
      </c>
      <c r="P39" s="7">
        <v>113</v>
      </c>
      <c r="Q39" s="7">
        <v>0</v>
      </c>
      <c r="R39" s="7">
        <v>251.31</v>
      </c>
      <c r="S39" s="8">
        <v>2.2000000000000001E-3</v>
      </c>
      <c r="T39" s="8">
        <v>8.9999999999999998E-4</v>
      </c>
      <c r="U39" s="8">
        <v>1E-4</v>
      </c>
    </row>
    <row r="40" spans="2:21">
      <c r="B40" s="6" t="s">
        <v>204</v>
      </c>
      <c r="C40" s="17">
        <v>1133149</v>
      </c>
      <c r="D40" s="18" t="s">
        <v>122</v>
      </c>
      <c r="E40" s="6"/>
      <c r="F40" s="18">
        <v>520026683</v>
      </c>
      <c r="G40" s="6" t="s">
        <v>193</v>
      </c>
      <c r="H40" s="6" t="s">
        <v>202</v>
      </c>
      <c r="I40" s="6" t="s">
        <v>172</v>
      </c>
      <c r="J40" s="6"/>
      <c r="K40" s="17">
        <v>4.76</v>
      </c>
      <c r="L40" s="6" t="s">
        <v>92</v>
      </c>
      <c r="M40" s="8">
        <v>3.2000000000000001E-2</v>
      </c>
      <c r="N40" s="8">
        <v>7.6E-3</v>
      </c>
      <c r="O40" s="7">
        <v>815889</v>
      </c>
      <c r="P40" s="7">
        <v>112.8</v>
      </c>
      <c r="Q40" s="7">
        <v>0</v>
      </c>
      <c r="R40" s="7">
        <v>920.32</v>
      </c>
      <c r="S40" s="8">
        <v>5.0000000000000001E-4</v>
      </c>
      <c r="T40" s="8">
        <v>3.0999999999999999E-3</v>
      </c>
      <c r="U40" s="8">
        <v>5.0000000000000001E-4</v>
      </c>
    </row>
    <row r="41" spans="2:21">
      <c r="B41" s="6" t="s">
        <v>205</v>
      </c>
      <c r="C41" s="17">
        <v>1133487</v>
      </c>
      <c r="D41" s="18" t="s">
        <v>122</v>
      </c>
      <c r="E41" s="6"/>
      <c r="F41" s="18">
        <v>511659401</v>
      </c>
      <c r="G41" s="6" t="s">
        <v>193</v>
      </c>
      <c r="H41" s="6" t="s">
        <v>202</v>
      </c>
      <c r="I41" s="6" t="s">
        <v>172</v>
      </c>
      <c r="J41" s="6"/>
      <c r="K41" s="17">
        <v>3.97</v>
      </c>
      <c r="L41" s="6" t="s">
        <v>92</v>
      </c>
      <c r="M41" s="8">
        <v>2.3400000000000001E-2</v>
      </c>
      <c r="N41" s="8">
        <v>1.09E-2</v>
      </c>
      <c r="O41" s="7">
        <v>951484</v>
      </c>
      <c r="P41" s="7">
        <v>106.4</v>
      </c>
      <c r="Q41" s="7">
        <v>0</v>
      </c>
      <c r="R41" s="7">
        <v>1012.38</v>
      </c>
      <c r="S41" s="8">
        <v>2.9999999999999997E-4</v>
      </c>
      <c r="T41" s="8">
        <v>3.3999999999999998E-3</v>
      </c>
      <c r="U41" s="8">
        <v>5.9999999999999995E-4</v>
      </c>
    </row>
    <row r="42" spans="2:21">
      <c r="B42" s="6" t="s">
        <v>206</v>
      </c>
      <c r="C42" s="17">
        <v>1168442</v>
      </c>
      <c r="D42" s="18" t="s">
        <v>122</v>
      </c>
      <c r="E42" s="6"/>
      <c r="F42" s="18">
        <v>513623314</v>
      </c>
      <c r="G42" s="6" t="s">
        <v>193</v>
      </c>
      <c r="H42" s="6" t="s">
        <v>202</v>
      </c>
      <c r="I42" s="6" t="s">
        <v>172</v>
      </c>
      <c r="J42" s="6"/>
      <c r="K42" s="17">
        <v>6.62</v>
      </c>
      <c r="L42" s="6" t="s">
        <v>92</v>
      </c>
      <c r="M42" s="8">
        <v>6.8999999999999999E-3</v>
      </c>
      <c r="N42" s="8">
        <v>8.5000000000000006E-3</v>
      </c>
      <c r="O42" s="7">
        <v>1539000</v>
      </c>
      <c r="P42" s="7">
        <v>99.02</v>
      </c>
      <c r="Q42" s="7">
        <v>0</v>
      </c>
      <c r="R42" s="7">
        <v>1523.92</v>
      </c>
      <c r="S42" s="8">
        <v>7.9000000000000008E-3</v>
      </c>
      <c r="T42" s="8">
        <v>5.1999999999999998E-3</v>
      </c>
      <c r="U42" s="8">
        <v>8.9999999999999998E-4</v>
      </c>
    </row>
    <row r="43" spans="2:21">
      <c r="B43" s="6" t="s">
        <v>207</v>
      </c>
      <c r="C43" s="17">
        <v>1161512</v>
      </c>
      <c r="D43" s="18" t="s">
        <v>122</v>
      </c>
      <c r="E43" s="6"/>
      <c r="F43" s="18">
        <v>513623314</v>
      </c>
      <c r="G43" s="6" t="s">
        <v>193</v>
      </c>
      <c r="H43" s="6" t="s">
        <v>202</v>
      </c>
      <c r="I43" s="6" t="s">
        <v>172</v>
      </c>
      <c r="J43" s="6"/>
      <c r="K43" s="17">
        <v>4.53</v>
      </c>
      <c r="L43" s="6" t="s">
        <v>92</v>
      </c>
      <c r="M43" s="8">
        <v>2E-3</v>
      </c>
      <c r="N43" s="8">
        <v>9.5999999999999992E-3</v>
      </c>
      <c r="O43" s="7">
        <v>925000</v>
      </c>
      <c r="P43" s="7">
        <v>96.69</v>
      </c>
      <c r="Q43" s="7">
        <v>0</v>
      </c>
      <c r="R43" s="7">
        <v>894.38</v>
      </c>
      <c r="S43" s="8">
        <v>2.5000000000000001E-3</v>
      </c>
      <c r="T43" s="8">
        <v>3.0000000000000001E-3</v>
      </c>
      <c r="U43" s="8">
        <v>5.0000000000000001E-4</v>
      </c>
    </row>
    <row r="44" spans="2:21">
      <c r="B44" s="6" t="s">
        <v>208</v>
      </c>
      <c r="C44" s="17">
        <v>1168459</v>
      </c>
      <c r="D44" s="18" t="s">
        <v>122</v>
      </c>
      <c r="E44" s="6"/>
      <c r="F44" s="18">
        <v>513623314</v>
      </c>
      <c r="G44" s="6" t="s">
        <v>193</v>
      </c>
      <c r="H44" s="6" t="s">
        <v>202</v>
      </c>
      <c r="I44" s="6" t="s">
        <v>172</v>
      </c>
      <c r="J44" s="6"/>
      <c r="K44" s="17">
        <v>6.61</v>
      </c>
      <c r="L44" s="6" t="s">
        <v>92</v>
      </c>
      <c r="M44" s="8">
        <v>6.8999999999999999E-3</v>
      </c>
      <c r="N44" s="8">
        <v>9.7000000000000003E-3</v>
      </c>
      <c r="O44" s="7">
        <v>1543000</v>
      </c>
      <c r="P44" s="7">
        <v>98.22</v>
      </c>
      <c r="Q44" s="7">
        <v>0</v>
      </c>
      <c r="R44" s="7">
        <v>1515.53</v>
      </c>
      <c r="S44" s="8">
        <v>7.0000000000000001E-3</v>
      </c>
      <c r="T44" s="8">
        <v>5.1000000000000004E-3</v>
      </c>
      <c r="U44" s="8">
        <v>8.9999999999999998E-4</v>
      </c>
    </row>
    <row r="45" spans="2:21">
      <c r="B45" s="6" t="s">
        <v>209</v>
      </c>
      <c r="C45" s="17">
        <v>7590128</v>
      </c>
      <c r="D45" s="18" t="s">
        <v>122</v>
      </c>
      <c r="E45" s="6"/>
      <c r="F45" s="18">
        <v>520001736</v>
      </c>
      <c r="G45" s="6" t="s">
        <v>193</v>
      </c>
      <c r="H45" s="6" t="s">
        <v>202</v>
      </c>
      <c r="I45" s="6" t="s">
        <v>172</v>
      </c>
      <c r="J45" s="6"/>
      <c r="K45" s="17">
        <v>2.88</v>
      </c>
      <c r="L45" s="6" t="s">
        <v>92</v>
      </c>
      <c r="M45" s="8">
        <v>4.7500000000000001E-2</v>
      </c>
      <c r="N45" s="8">
        <v>9.1000000000000004E-3</v>
      </c>
      <c r="O45" s="7">
        <v>5845407</v>
      </c>
      <c r="P45" s="7">
        <v>135.05000000000001</v>
      </c>
      <c r="Q45" s="7">
        <v>0</v>
      </c>
      <c r="R45" s="7">
        <v>7894.22</v>
      </c>
      <c r="S45" s="8">
        <v>3.0999999999999999E-3</v>
      </c>
      <c r="T45" s="8">
        <v>2.6800000000000001E-2</v>
      </c>
      <c r="U45" s="8">
        <v>4.4999999999999997E-3</v>
      </c>
    </row>
    <row r="46" spans="2:21">
      <c r="B46" s="6" t="s">
        <v>210</v>
      </c>
      <c r="C46" s="17">
        <v>6000210</v>
      </c>
      <c r="D46" s="18" t="s">
        <v>122</v>
      </c>
      <c r="E46" s="6"/>
      <c r="F46" s="18">
        <v>520000472</v>
      </c>
      <c r="G46" s="6" t="s">
        <v>211</v>
      </c>
      <c r="H46" s="6" t="s">
        <v>212</v>
      </c>
      <c r="I46" s="6" t="s">
        <v>176</v>
      </c>
      <c r="J46" s="6"/>
      <c r="K46" s="17">
        <v>6.66</v>
      </c>
      <c r="L46" s="6" t="s">
        <v>92</v>
      </c>
      <c r="M46" s="8">
        <v>3.85E-2</v>
      </c>
      <c r="N46" s="8">
        <v>4.1000000000000003E-3</v>
      </c>
      <c r="O46" s="7">
        <v>22614.43</v>
      </c>
      <c r="P46" s="7">
        <v>125.8</v>
      </c>
      <c r="Q46" s="7">
        <v>0.44</v>
      </c>
      <c r="R46" s="7">
        <v>28.89</v>
      </c>
      <c r="S46" s="8">
        <v>0</v>
      </c>
      <c r="T46" s="8">
        <v>1E-4</v>
      </c>
      <c r="U46" s="8">
        <v>0</v>
      </c>
    </row>
    <row r="47" spans="2:21">
      <c r="B47" s="6" t="s">
        <v>213</v>
      </c>
      <c r="C47" s="17">
        <v>6000236</v>
      </c>
      <c r="D47" s="18" t="s">
        <v>122</v>
      </c>
      <c r="E47" s="6"/>
      <c r="F47" s="18">
        <v>520000472</v>
      </c>
      <c r="G47" s="6" t="s">
        <v>211</v>
      </c>
      <c r="H47" s="6" t="s">
        <v>212</v>
      </c>
      <c r="I47" s="6" t="s">
        <v>176</v>
      </c>
      <c r="J47" s="6"/>
      <c r="K47" s="17">
        <v>4.5</v>
      </c>
      <c r="L47" s="6" t="s">
        <v>92</v>
      </c>
      <c r="M47" s="8">
        <v>4.4999999999999998E-2</v>
      </c>
      <c r="N47" s="8">
        <v>3.2000000000000002E-3</v>
      </c>
      <c r="O47" s="7">
        <v>1760000</v>
      </c>
      <c r="P47" s="7">
        <v>122.45</v>
      </c>
      <c r="Q47" s="7">
        <v>0</v>
      </c>
      <c r="R47" s="7">
        <v>2155.12</v>
      </c>
      <c r="S47" s="8">
        <v>5.9999999999999995E-4</v>
      </c>
      <c r="T47" s="8">
        <v>7.3000000000000001E-3</v>
      </c>
      <c r="U47" s="8">
        <v>1.1999999999999999E-3</v>
      </c>
    </row>
    <row r="48" spans="2:21">
      <c r="B48" s="6" t="s">
        <v>214</v>
      </c>
      <c r="C48" s="17">
        <v>6040141</v>
      </c>
      <c r="D48" s="18" t="s">
        <v>122</v>
      </c>
      <c r="E48" s="6"/>
      <c r="F48" s="18">
        <v>520018078</v>
      </c>
      <c r="G48" s="6" t="s">
        <v>170</v>
      </c>
      <c r="H48" s="6" t="s">
        <v>202</v>
      </c>
      <c r="I48" s="6" t="s">
        <v>172</v>
      </c>
      <c r="J48" s="6"/>
      <c r="K48" s="17">
        <v>0.34</v>
      </c>
      <c r="L48" s="6" t="s">
        <v>92</v>
      </c>
      <c r="M48" s="8">
        <v>0.04</v>
      </c>
      <c r="N48" s="8">
        <v>1.4200000000000001E-2</v>
      </c>
      <c r="O48" s="7">
        <v>469449</v>
      </c>
      <c r="P48" s="7">
        <v>109.95</v>
      </c>
      <c r="Q48" s="7">
        <v>0</v>
      </c>
      <c r="R48" s="7">
        <v>516.16</v>
      </c>
      <c r="S48" s="8">
        <v>2.9999999999999997E-4</v>
      </c>
      <c r="T48" s="8">
        <v>1.8E-3</v>
      </c>
      <c r="U48" s="8">
        <v>2.9999999999999997E-4</v>
      </c>
    </row>
    <row r="49" spans="2:21">
      <c r="B49" s="6" t="s">
        <v>215</v>
      </c>
      <c r="C49" s="17">
        <v>3230232</v>
      </c>
      <c r="D49" s="18" t="s">
        <v>122</v>
      </c>
      <c r="E49" s="6"/>
      <c r="F49" s="18">
        <v>520037789</v>
      </c>
      <c r="G49" s="6" t="s">
        <v>193</v>
      </c>
      <c r="H49" s="6" t="s">
        <v>202</v>
      </c>
      <c r="I49" s="6" t="s">
        <v>172</v>
      </c>
      <c r="J49" s="6"/>
      <c r="K49" s="17">
        <v>4.92</v>
      </c>
      <c r="L49" s="6" t="s">
        <v>92</v>
      </c>
      <c r="M49" s="8">
        <v>2.1499999999999998E-2</v>
      </c>
      <c r="N49" s="8">
        <v>1.1900000000000001E-2</v>
      </c>
      <c r="O49" s="7">
        <v>26017.200000000001</v>
      </c>
      <c r="P49" s="7">
        <v>107.7</v>
      </c>
      <c r="Q49" s="7">
        <v>0</v>
      </c>
      <c r="R49" s="7">
        <v>28.02</v>
      </c>
      <c r="S49" s="8">
        <v>0</v>
      </c>
      <c r="T49" s="8">
        <v>1E-4</v>
      </c>
      <c r="U49" s="8">
        <v>0</v>
      </c>
    </row>
    <row r="50" spans="2:21">
      <c r="B50" s="6" t="s">
        <v>216</v>
      </c>
      <c r="C50" s="17">
        <v>3230166</v>
      </c>
      <c r="D50" s="18" t="s">
        <v>122</v>
      </c>
      <c r="E50" s="6"/>
      <c r="F50" s="18">
        <v>520037789</v>
      </c>
      <c r="G50" s="6" t="s">
        <v>193</v>
      </c>
      <c r="H50" s="6" t="s">
        <v>202</v>
      </c>
      <c r="I50" s="6" t="s">
        <v>172</v>
      </c>
      <c r="J50" s="6"/>
      <c r="K50" s="17">
        <v>1.22</v>
      </c>
      <c r="L50" s="6" t="s">
        <v>92</v>
      </c>
      <c r="M50" s="8">
        <v>2.5499999999999998E-2</v>
      </c>
      <c r="N50" s="8">
        <v>1.8700000000000001E-2</v>
      </c>
      <c r="O50" s="7">
        <v>770353.82</v>
      </c>
      <c r="P50" s="7">
        <v>102.65</v>
      </c>
      <c r="Q50" s="7">
        <v>0</v>
      </c>
      <c r="R50" s="7">
        <v>790.77</v>
      </c>
      <c r="S50" s="8">
        <v>6.9999999999999999E-4</v>
      </c>
      <c r="T50" s="8">
        <v>2.7000000000000001E-3</v>
      </c>
      <c r="U50" s="8">
        <v>4.0000000000000002E-4</v>
      </c>
    </row>
    <row r="51" spans="2:21">
      <c r="B51" s="6" t="s">
        <v>217</v>
      </c>
      <c r="C51" s="17">
        <v>1129899</v>
      </c>
      <c r="D51" s="18" t="s">
        <v>122</v>
      </c>
      <c r="E51" s="6"/>
      <c r="F51" s="18">
        <v>513821488</v>
      </c>
      <c r="G51" s="6" t="s">
        <v>193</v>
      </c>
      <c r="H51" s="6" t="s">
        <v>202</v>
      </c>
      <c r="I51" s="6" t="s">
        <v>172</v>
      </c>
      <c r="J51" s="6"/>
      <c r="K51" s="17">
        <v>2.4900000000000002</v>
      </c>
      <c r="L51" s="6" t="s">
        <v>92</v>
      </c>
      <c r="M51" s="8">
        <v>0.04</v>
      </c>
      <c r="N51" s="8">
        <v>4.5999999999999999E-3</v>
      </c>
      <c r="O51" s="7">
        <v>128536.2</v>
      </c>
      <c r="P51" s="7">
        <v>109.14</v>
      </c>
      <c r="Q51" s="7">
        <v>0</v>
      </c>
      <c r="R51" s="7">
        <v>140.28</v>
      </c>
      <c r="S51" s="8">
        <v>4.0000000000000002E-4</v>
      </c>
      <c r="T51" s="8">
        <v>5.0000000000000001E-4</v>
      </c>
      <c r="U51" s="8">
        <v>1E-4</v>
      </c>
    </row>
    <row r="52" spans="2:21">
      <c r="B52" s="6" t="s">
        <v>218</v>
      </c>
      <c r="C52" s="17">
        <v>1120021</v>
      </c>
      <c r="D52" s="18" t="s">
        <v>122</v>
      </c>
      <c r="E52" s="6"/>
      <c r="F52" s="18">
        <v>513821488</v>
      </c>
      <c r="G52" s="6" t="s">
        <v>193</v>
      </c>
      <c r="H52" s="6" t="s">
        <v>202</v>
      </c>
      <c r="I52" s="6" t="s">
        <v>172</v>
      </c>
      <c r="J52" s="6"/>
      <c r="K52" s="17">
        <v>0.47</v>
      </c>
      <c r="L52" s="6" t="s">
        <v>92</v>
      </c>
      <c r="M52" s="8">
        <v>3.9E-2</v>
      </c>
      <c r="N52" s="8">
        <v>2.3699999999999999E-2</v>
      </c>
      <c r="O52" s="7">
        <v>131252.89000000001</v>
      </c>
      <c r="P52" s="7">
        <v>108.5</v>
      </c>
      <c r="Q52" s="7">
        <v>0</v>
      </c>
      <c r="R52" s="7">
        <v>142.41</v>
      </c>
      <c r="S52" s="8">
        <v>6.1000000000000004E-3</v>
      </c>
      <c r="T52" s="8">
        <v>5.0000000000000001E-4</v>
      </c>
      <c r="U52" s="8">
        <v>1E-4</v>
      </c>
    </row>
    <row r="53" spans="2:21">
      <c r="B53" s="6" t="s">
        <v>219</v>
      </c>
      <c r="C53" s="17">
        <v>1136753</v>
      </c>
      <c r="D53" s="18" t="s">
        <v>122</v>
      </c>
      <c r="E53" s="6"/>
      <c r="F53" s="18">
        <v>513821488</v>
      </c>
      <c r="G53" s="6" t="s">
        <v>193</v>
      </c>
      <c r="H53" s="6" t="s">
        <v>202</v>
      </c>
      <c r="I53" s="6" t="s">
        <v>172</v>
      </c>
      <c r="J53" s="6"/>
      <c r="K53" s="17">
        <v>5.23</v>
      </c>
      <c r="L53" s="6" t="s">
        <v>92</v>
      </c>
      <c r="M53" s="8">
        <v>0.04</v>
      </c>
      <c r="N53" s="8">
        <v>5.7000000000000002E-3</v>
      </c>
      <c r="O53" s="7">
        <v>2017236.21</v>
      </c>
      <c r="P53" s="7">
        <v>119.97</v>
      </c>
      <c r="Q53" s="7">
        <v>0</v>
      </c>
      <c r="R53" s="7">
        <v>2420.08</v>
      </c>
      <c r="S53" s="8">
        <v>2E-3</v>
      </c>
      <c r="T53" s="8">
        <v>8.2000000000000007E-3</v>
      </c>
      <c r="U53" s="8">
        <v>1.4E-3</v>
      </c>
    </row>
    <row r="54" spans="2:21">
      <c r="B54" s="6" t="s">
        <v>220</v>
      </c>
      <c r="C54" s="17">
        <v>7770191</v>
      </c>
      <c r="D54" s="18" t="s">
        <v>122</v>
      </c>
      <c r="E54" s="6"/>
      <c r="F54" s="18">
        <v>520022732</v>
      </c>
      <c r="G54" s="6" t="s">
        <v>221</v>
      </c>
      <c r="H54" s="6" t="s">
        <v>202</v>
      </c>
      <c r="I54" s="6" t="s">
        <v>172</v>
      </c>
      <c r="J54" s="6"/>
      <c r="K54" s="17">
        <v>4.82</v>
      </c>
      <c r="L54" s="6" t="s">
        <v>92</v>
      </c>
      <c r="M54" s="8">
        <v>2.9899999999999999E-2</v>
      </c>
      <c r="N54" s="8">
        <v>4.3E-3</v>
      </c>
      <c r="O54" s="7">
        <v>1084812.24</v>
      </c>
      <c r="P54" s="7">
        <v>112.61</v>
      </c>
      <c r="Q54" s="7">
        <v>156.57</v>
      </c>
      <c r="R54" s="7">
        <v>1378.18</v>
      </c>
      <c r="S54" s="8">
        <v>3.7000000000000002E-3</v>
      </c>
      <c r="T54" s="8">
        <v>4.7000000000000002E-3</v>
      </c>
      <c r="U54" s="8">
        <v>8.0000000000000004E-4</v>
      </c>
    </row>
    <row r="55" spans="2:21">
      <c r="B55" s="6" t="s">
        <v>222</v>
      </c>
      <c r="C55" s="17">
        <v>7770217</v>
      </c>
      <c r="D55" s="18" t="s">
        <v>122</v>
      </c>
      <c r="E55" s="6"/>
      <c r="F55" s="18">
        <v>520022732</v>
      </c>
      <c r="G55" s="6" t="s">
        <v>221</v>
      </c>
      <c r="H55" s="6" t="s">
        <v>202</v>
      </c>
      <c r="I55" s="6" t="s">
        <v>172</v>
      </c>
      <c r="J55" s="6"/>
      <c r="K55" s="17">
        <v>4.32</v>
      </c>
      <c r="L55" s="6" t="s">
        <v>92</v>
      </c>
      <c r="M55" s="8">
        <v>4.2999999999999997E-2</v>
      </c>
      <c r="N55" s="8">
        <v>3.3E-3</v>
      </c>
      <c r="O55" s="7">
        <v>5382360.6699999999</v>
      </c>
      <c r="P55" s="7">
        <v>117.68</v>
      </c>
      <c r="Q55" s="7">
        <v>933.17</v>
      </c>
      <c r="R55" s="7">
        <v>7267.13</v>
      </c>
      <c r="S55" s="8">
        <v>5.8999999999999999E-3</v>
      </c>
      <c r="T55" s="8">
        <v>2.47E-2</v>
      </c>
      <c r="U55" s="8">
        <v>4.1000000000000003E-3</v>
      </c>
    </row>
    <row r="56" spans="2:21">
      <c r="B56" s="6" t="s">
        <v>223</v>
      </c>
      <c r="C56" s="17">
        <v>1161538</v>
      </c>
      <c r="D56" s="18" t="s">
        <v>122</v>
      </c>
      <c r="E56" s="6"/>
      <c r="F56" s="18">
        <v>513668277</v>
      </c>
      <c r="G56" s="6" t="s">
        <v>170</v>
      </c>
      <c r="H56" s="6" t="s">
        <v>224</v>
      </c>
      <c r="I56" s="6" t="s">
        <v>176</v>
      </c>
      <c r="J56" s="6"/>
      <c r="K56" s="17">
        <v>6.08</v>
      </c>
      <c r="L56" s="6" t="s">
        <v>92</v>
      </c>
      <c r="M56" s="8">
        <v>5.0000000000000001E-3</v>
      </c>
      <c r="N56" s="8">
        <v>2E-3</v>
      </c>
      <c r="O56" s="7">
        <v>798000</v>
      </c>
      <c r="P56" s="7">
        <v>101.21</v>
      </c>
      <c r="Q56" s="7">
        <v>0</v>
      </c>
      <c r="R56" s="7">
        <v>807.66</v>
      </c>
      <c r="S56" s="8">
        <v>1E-3</v>
      </c>
      <c r="T56" s="8">
        <v>2.7000000000000001E-3</v>
      </c>
      <c r="U56" s="8">
        <v>5.0000000000000001E-4</v>
      </c>
    </row>
    <row r="57" spans="2:21">
      <c r="B57" s="6" t="s">
        <v>225</v>
      </c>
      <c r="C57" s="17">
        <v>1139492</v>
      </c>
      <c r="D57" s="18" t="s">
        <v>122</v>
      </c>
      <c r="E57" s="6"/>
      <c r="F57" s="18">
        <v>513668277</v>
      </c>
      <c r="G57" s="6" t="s">
        <v>170</v>
      </c>
      <c r="H57" s="6" t="s">
        <v>224</v>
      </c>
      <c r="I57" s="6" t="s">
        <v>176</v>
      </c>
      <c r="J57" s="6"/>
      <c r="K57" s="17">
        <v>2.39</v>
      </c>
      <c r="L57" s="6" t="s">
        <v>92</v>
      </c>
      <c r="M57" s="8">
        <v>9.4999999999999998E-3</v>
      </c>
      <c r="N57" s="8">
        <v>5.1999999999999998E-3</v>
      </c>
      <c r="O57" s="7">
        <v>837264.16</v>
      </c>
      <c r="P57" s="7">
        <v>102.38</v>
      </c>
      <c r="Q57" s="7">
        <v>0</v>
      </c>
      <c r="R57" s="7">
        <v>857.19</v>
      </c>
      <c r="S57" s="8">
        <v>1E-3</v>
      </c>
      <c r="T57" s="8">
        <v>2.8999999999999998E-3</v>
      </c>
      <c r="U57" s="8">
        <v>5.0000000000000001E-4</v>
      </c>
    </row>
    <row r="58" spans="2:21">
      <c r="B58" s="6" t="s">
        <v>226</v>
      </c>
      <c r="C58" s="17">
        <v>1110915</v>
      </c>
      <c r="D58" s="18" t="s">
        <v>122</v>
      </c>
      <c r="E58" s="6"/>
      <c r="F58" s="18">
        <v>520043605</v>
      </c>
      <c r="G58" s="6" t="s">
        <v>227</v>
      </c>
      <c r="H58" s="6" t="s">
        <v>228</v>
      </c>
      <c r="I58" s="6" t="s">
        <v>172</v>
      </c>
      <c r="J58" s="6"/>
      <c r="K58" s="17">
        <v>6.98</v>
      </c>
      <c r="L58" s="6" t="s">
        <v>92</v>
      </c>
      <c r="M58" s="8">
        <v>5.1499999999999997E-2</v>
      </c>
      <c r="N58" s="8">
        <v>1.7500000000000002E-2</v>
      </c>
      <c r="O58" s="7">
        <v>4604089</v>
      </c>
      <c r="P58" s="7">
        <v>153.05000000000001</v>
      </c>
      <c r="Q58" s="7">
        <v>0</v>
      </c>
      <c r="R58" s="7">
        <v>7046.56</v>
      </c>
      <c r="S58" s="8">
        <v>1.1999999999999999E-3</v>
      </c>
      <c r="T58" s="8">
        <v>2.3900000000000001E-2</v>
      </c>
      <c r="U58" s="8">
        <v>4.0000000000000001E-3</v>
      </c>
    </row>
    <row r="59" spans="2:21">
      <c r="B59" s="6" t="s">
        <v>229</v>
      </c>
      <c r="C59" s="17">
        <v>1154764</v>
      </c>
      <c r="D59" s="18" t="s">
        <v>122</v>
      </c>
      <c r="E59" s="6"/>
      <c r="F59" s="18">
        <v>513668277</v>
      </c>
      <c r="G59" s="6" t="s">
        <v>170</v>
      </c>
      <c r="H59" s="6" t="s">
        <v>224</v>
      </c>
      <c r="I59" s="6" t="s">
        <v>176</v>
      </c>
      <c r="J59" s="6"/>
      <c r="K59" s="17">
        <v>1.96</v>
      </c>
      <c r="L59" s="6" t="s">
        <v>92</v>
      </c>
      <c r="M59" s="8">
        <v>2.8E-3</v>
      </c>
      <c r="N59" s="8">
        <v>6.6E-3</v>
      </c>
      <c r="O59" s="7">
        <v>2084189</v>
      </c>
      <c r="P59" s="7">
        <v>99.17</v>
      </c>
      <c r="Q59" s="7">
        <v>0</v>
      </c>
      <c r="R59" s="7">
        <v>2066.89</v>
      </c>
      <c r="S59" s="8">
        <v>4.8999999999999998E-3</v>
      </c>
      <c r="T59" s="8">
        <v>7.0000000000000001E-3</v>
      </c>
      <c r="U59" s="8">
        <v>1.1999999999999999E-3</v>
      </c>
    </row>
    <row r="60" spans="2:21">
      <c r="B60" s="6" t="s">
        <v>230</v>
      </c>
      <c r="C60" s="17">
        <v>3900271</v>
      </c>
      <c r="D60" s="18" t="s">
        <v>122</v>
      </c>
      <c r="E60" s="6"/>
      <c r="F60" s="18">
        <v>520038506</v>
      </c>
      <c r="G60" s="6" t="s">
        <v>193</v>
      </c>
      <c r="H60" s="6" t="s">
        <v>228</v>
      </c>
      <c r="I60" s="6" t="s">
        <v>172</v>
      </c>
      <c r="J60" s="6"/>
      <c r="K60" s="17">
        <v>1.37</v>
      </c>
      <c r="L60" s="6" t="s">
        <v>92</v>
      </c>
      <c r="M60" s="8">
        <v>4.4499999999999998E-2</v>
      </c>
      <c r="N60" s="8">
        <v>1.43E-2</v>
      </c>
      <c r="O60" s="7">
        <v>468978.27</v>
      </c>
      <c r="P60" s="7">
        <v>110.29</v>
      </c>
      <c r="Q60" s="7">
        <v>0</v>
      </c>
      <c r="R60" s="7">
        <v>517.24</v>
      </c>
      <c r="S60" s="8">
        <v>8.0000000000000004E-4</v>
      </c>
      <c r="T60" s="8">
        <v>1.8E-3</v>
      </c>
      <c r="U60" s="8">
        <v>2.9999999999999997E-4</v>
      </c>
    </row>
    <row r="61" spans="2:21">
      <c r="B61" s="6" t="s">
        <v>231</v>
      </c>
      <c r="C61" s="17">
        <v>2300184</v>
      </c>
      <c r="D61" s="18" t="s">
        <v>122</v>
      </c>
      <c r="E61" s="6"/>
      <c r="F61" s="18">
        <v>520031931</v>
      </c>
      <c r="G61" s="6" t="s">
        <v>232</v>
      </c>
      <c r="H61" s="6" t="s">
        <v>228</v>
      </c>
      <c r="I61" s="6" t="s">
        <v>172</v>
      </c>
      <c r="J61" s="6"/>
      <c r="K61" s="17">
        <v>3.81</v>
      </c>
      <c r="L61" s="6" t="s">
        <v>92</v>
      </c>
      <c r="M61" s="8">
        <v>2.1999999999999999E-2</v>
      </c>
      <c r="N61" s="8">
        <v>3.5999999999999999E-3</v>
      </c>
      <c r="O61" s="7">
        <v>7556733.1200000001</v>
      </c>
      <c r="P61" s="7">
        <v>108.17</v>
      </c>
      <c r="Q61" s="7">
        <v>0</v>
      </c>
      <c r="R61" s="7">
        <v>8174.12</v>
      </c>
      <c r="S61" s="8">
        <v>8.6E-3</v>
      </c>
      <c r="T61" s="8">
        <v>2.7799999999999998E-2</v>
      </c>
      <c r="U61" s="8">
        <v>4.5999999999999999E-3</v>
      </c>
    </row>
    <row r="62" spans="2:21">
      <c r="B62" s="6" t="s">
        <v>233</v>
      </c>
      <c r="C62" s="17">
        <v>2300143</v>
      </c>
      <c r="D62" s="18" t="s">
        <v>122</v>
      </c>
      <c r="E62" s="6"/>
      <c r="F62" s="18">
        <v>520031931</v>
      </c>
      <c r="G62" s="6" t="s">
        <v>232</v>
      </c>
      <c r="H62" s="6" t="s">
        <v>228</v>
      </c>
      <c r="I62" s="6" t="s">
        <v>172</v>
      </c>
      <c r="J62" s="6"/>
      <c r="K62" s="17">
        <v>1.1499999999999999</v>
      </c>
      <c r="L62" s="6" t="s">
        <v>92</v>
      </c>
      <c r="M62" s="8">
        <v>3.6999999999999998E-2</v>
      </c>
      <c r="N62" s="8">
        <v>9.1000000000000004E-3</v>
      </c>
      <c r="O62" s="7">
        <v>3601072.25</v>
      </c>
      <c r="P62" s="7">
        <v>108.29</v>
      </c>
      <c r="Q62" s="7">
        <v>0</v>
      </c>
      <c r="R62" s="7">
        <v>3899.6</v>
      </c>
      <c r="S62" s="8">
        <v>2.3999999999999998E-3</v>
      </c>
      <c r="T62" s="8">
        <v>1.32E-2</v>
      </c>
      <c r="U62" s="8">
        <v>2.2000000000000001E-3</v>
      </c>
    </row>
    <row r="63" spans="2:21">
      <c r="B63" s="6" t="s">
        <v>234</v>
      </c>
      <c r="C63" s="17">
        <v>1162221</v>
      </c>
      <c r="D63" s="18" t="s">
        <v>122</v>
      </c>
      <c r="E63" s="6"/>
      <c r="F63" s="18">
        <v>513623314</v>
      </c>
      <c r="G63" s="6" t="s">
        <v>193</v>
      </c>
      <c r="H63" s="6" t="s">
        <v>224</v>
      </c>
      <c r="I63" s="6" t="s">
        <v>176</v>
      </c>
      <c r="J63" s="6"/>
      <c r="K63" s="17">
        <v>7.12</v>
      </c>
      <c r="L63" s="6" t="s">
        <v>92</v>
      </c>
      <c r="M63" s="8">
        <v>1.17E-2</v>
      </c>
      <c r="N63" s="8">
        <v>1.9099999999999999E-2</v>
      </c>
      <c r="O63" s="7">
        <v>4242000</v>
      </c>
      <c r="P63" s="7">
        <v>95.1</v>
      </c>
      <c r="Q63" s="7">
        <v>0</v>
      </c>
      <c r="R63" s="7">
        <v>4034.14</v>
      </c>
      <c r="S63" s="8">
        <v>5.1999999999999998E-3</v>
      </c>
      <c r="T63" s="8">
        <v>1.37E-2</v>
      </c>
      <c r="U63" s="8">
        <v>2.3E-3</v>
      </c>
    </row>
    <row r="64" spans="2:21">
      <c r="B64" s="6" t="s">
        <v>235</v>
      </c>
      <c r="C64" s="17">
        <v>1129279</v>
      </c>
      <c r="D64" s="18" t="s">
        <v>122</v>
      </c>
      <c r="E64" s="6"/>
      <c r="F64" s="18">
        <v>513623314</v>
      </c>
      <c r="G64" s="6" t="s">
        <v>193</v>
      </c>
      <c r="H64" s="6" t="s">
        <v>228</v>
      </c>
      <c r="I64" s="6" t="s">
        <v>172</v>
      </c>
      <c r="J64" s="6"/>
      <c r="K64" s="17">
        <v>1.34</v>
      </c>
      <c r="L64" s="6" t="s">
        <v>92</v>
      </c>
      <c r="M64" s="8">
        <v>2.8500000000000001E-2</v>
      </c>
      <c r="N64" s="8">
        <v>1.54E-2</v>
      </c>
      <c r="O64" s="7">
        <v>0.37</v>
      </c>
      <c r="P64" s="7">
        <v>103.26</v>
      </c>
      <c r="Q64" s="7">
        <v>0</v>
      </c>
      <c r="R64" s="7">
        <v>0</v>
      </c>
      <c r="S64" s="8">
        <v>0</v>
      </c>
      <c r="T64" s="8">
        <v>0</v>
      </c>
      <c r="U64" s="8">
        <v>0</v>
      </c>
    </row>
    <row r="65" spans="2:21">
      <c r="B65" s="6" t="s">
        <v>236</v>
      </c>
      <c r="C65" s="17">
        <v>1138924</v>
      </c>
      <c r="D65" s="18" t="s">
        <v>122</v>
      </c>
      <c r="E65" s="6"/>
      <c r="F65" s="18">
        <v>513623314</v>
      </c>
      <c r="G65" s="6" t="s">
        <v>193</v>
      </c>
      <c r="H65" s="6" t="s">
        <v>224</v>
      </c>
      <c r="I65" s="6" t="s">
        <v>176</v>
      </c>
      <c r="J65" s="6"/>
      <c r="K65" s="17">
        <v>4.45</v>
      </c>
      <c r="L65" s="6" t="s">
        <v>92</v>
      </c>
      <c r="M65" s="8">
        <v>1.34E-2</v>
      </c>
      <c r="N65" s="8">
        <v>7.0000000000000001E-3</v>
      </c>
      <c r="O65" s="7">
        <v>484693.33</v>
      </c>
      <c r="P65" s="7">
        <v>104.54</v>
      </c>
      <c r="Q65" s="7">
        <v>0</v>
      </c>
      <c r="R65" s="7">
        <v>506.7</v>
      </c>
      <c r="S65" s="8">
        <v>1.2999999999999999E-3</v>
      </c>
      <c r="T65" s="8">
        <v>1.6999999999999999E-3</v>
      </c>
      <c r="U65" s="8">
        <v>2.9999999999999997E-4</v>
      </c>
    </row>
    <row r="66" spans="2:21">
      <c r="B66" s="6" t="s">
        <v>237</v>
      </c>
      <c r="C66" s="17">
        <v>1141050</v>
      </c>
      <c r="D66" s="18" t="s">
        <v>122</v>
      </c>
      <c r="E66" s="6"/>
      <c r="F66" s="18">
        <v>513623314</v>
      </c>
      <c r="G66" s="6" t="s">
        <v>193</v>
      </c>
      <c r="H66" s="6" t="s">
        <v>228</v>
      </c>
      <c r="I66" s="6" t="s">
        <v>172</v>
      </c>
      <c r="J66" s="6"/>
      <c r="K66" s="17">
        <v>4.3099999999999996</v>
      </c>
      <c r="L66" s="6" t="s">
        <v>92</v>
      </c>
      <c r="M66" s="8">
        <v>1.95E-2</v>
      </c>
      <c r="N66" s="8">
        <v>1.37E-2</v>
      </c>
      <c r="O66" s="7">
        <v>514451.58</v>
      </c>
      <c r="P66" s="7">
        <v>104.02</v>
      </c>
      <c r="Q66" s="7">
        <v>0</v>
      </c>
      <c r="R66" s="7">
        <v>535.13</v>
      </c>
      <c r="S66" s="8">
        <v>8.0000000000000004E-4</v>
      </c>
      <c r="T66" s="8">
        <v>1.8E-3</v>
      </c>
      <c r="U66" s="8">
        <v>2.9999999999999997E-4</v>
      </c>
    </row>
    <row r="67" spans="2:21">
      <c r="B67" s="6" t="s">
        <v>238</v>
      </c>
      <c r="C67" s="17">
        <v>1156231</v>
      </c>
      <c r="D67" s="18" t="s">
        <v>122</v>
      </c>
      <c r="E67" s="6"/>
      <c r="F67" s="18">
        <v>513623314</v>
      </c>
      <c r="G67" s="6" t="s">
        <v>193</v>
      </c>
      <c r="H67" s="6" t="s">
        <v>228</v>
      </c>
      <c r="I67" s="6" t="s">
        <v>172</v>
      </c>
      <c r="J67" s="6"/>
      <c r="K67" s="17">
        <v>5.54</v>
      </c>
      <c r="L67" s="6" t="s">
        <v>92</v>
      </c>
      <c r="M67" s="8">
        <v>3.3500000000000002E-2</v>
      </c>
      <c r="N67" s="8">
        <v>1.77E-2</v>
      </c>
      <c r="O67" s="7">
        <v>1370880</v>
      </c>
      <c r="P67" s="7">
        <v>109.32</v>
      </c>
      <c r="Q67" s="7">
        <v>0</v>
      </c>
      <c r="R67" s="7">
        <v>1498.65</v>
      </c>
      <c r="S67" s="8">
        <v>2.8999999999999998E-3</v>
      </c>
      <c r="T67" s="8">
        <v>5.1000000000000004E-3</v>
      </c>
      <c r="U67" s="8">
        <v>8.9999999999999998E-4</v>
      </c>
    </row>
    <row r="68" spans="2:21">
      <c r="B68" s="6" t="s">
        <v>239</v>
      </c>
      <c r="C68" s="17">
        <v>1128347</v>
      </c>
      <c r="D68" s="18" t="s">
        <v>122</v>
      </c>
      <c r="E68" s="6"/>
      <c r="F68" s="18">
        <v>34250659</v>
      </c>
      <c r="G68" s="6" t="s">
        <v>240</v>
      </c>
      <c r="H68" s="6" t="s">
        <v>228</v>
      </c>
      <c r="I68" s="6" t="s">
        <v>172</v>
      </c>
      <c r="J68" s="6"/>
      <c r="K68" s="17">
        <v>2.19</v>
      </c>
      <c r="L68" s="6" t="s">
        <v>92</v>
      </c>
      <c r="M68" s="8">
        <v>3.2899999999999999E-2</v>
      </c>
      <c r="N68" s="8">
        <v>8.3999999999999995E-3</v>
      </c>
      <c r="O68" s="7">
        <v>0.48</v>
      </c>
      <c r="P68" s="7">
        <v>107.5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241</v>
      </c>
      <c r="C69" s="17">
        <v>1133040</v>
      </c>
      <c r="D69" s="18" t="s">
        <v>122</v>
      </c>
      <c r="E69" s="6"/>
      <c r="F69" s="18">
        <v>34250659</v>
      </c>
      <c r="G69" s="6" t="s">
        <v>240</v>
      </c>
      <c r="H69" s="6" t="s">
        <v>228</v>
      </c>
      <c r="I69" s="6" t="s">
        <v>172</v>
      </c>
      <c r="J69" s="6"/>
      <c r="K69" s="17">
        <v>4.45</v>
      </c>
      <c r="L69" s="6" t="s">
        <v>92</v>
      </c>
      <c r="M69" s="8">
        <v>3.3000000000000002E-2</v>
      </c>
      <c r="N69" s="8">
        <v>1.5599999999999999E-2</v>
      </c>
      <c r="O69" s="7">
        <v>507461.8</v>
      </c>
      <c r="P69" s="7">
        <v>108.65</v>
      </c>
      <c r="Q69" s="7">
        <v>0</v>
      </c>
      <c r="R69" s="7">
        <v>551.36</v>
      </c>
      <c r="S69" s="8">
        <v>3.5000000000000001E-3</v>
      </c>
      <c r="T69" s="8">
        <v>1.9E-3</v>
      </c>
      <c r="U69" s="8">
        <v>2.9999999999999997E-4</v>
      </c>
    </row>
    <row r="70" spans="2:21">
      <c r="B70" s="6" t="s">
        <v>242</v>
      </c>
      <c r="C70" s="17">
        <v>1260736</v>
      </c>
      <c r="D70" s="18" t="s">
        <v>122</v>
      </c>
      <c r="E70" s="6"/>
      <c r="F70" s="18">
        <v>520033234</v>
      </c>
      <c r="G70" s="6" t="s">
        <v>240</v>
      </c>
      <c r="H70" s="6" t="s">
        <v>228</v>
      </c>
      <c r="I70" s="6" t="s">
        <v>172</v>
      </c>
      <c r="J70" s="6"/>
      <c r="K70" s="17">
        <v>5.91</v>
      </c>
      <c r="L70" s="6" t="s">
        <v>92</v>
      </c>
      <c r="M70" s="8">
        <v>1.29E-2</v>
      </c>
      <c r="N70" s="8">
        <v>4.2999999999999997E-2</v>
      </c>
      <c r="O70" s="7">
        <v>1034000</v>
      </c>
      <c r="P70" s="7">
        <v>83.65</v>
      </c>
      <c r="Q70" s="7">
        <v>0</v>
      </c>
      <c r="R70" s="7">
        <v>864.94</v>
      </c>
      <c r="S70" s="8">
        <v>1.1000000000000001E-3</v>
      </c>
      <c r="T70" s="8">
        <v>2.8999999999999998E-3</v>
      </c>
      <c r="U70" s="8">
        <v>5.0000000000000001E-4</v>
      </c>
    </row>
    <row r="71" spans="2:21">
      <c r="B71" s="6" t="s">
        <v>243</v>
      </c>
      <c r="C71" s="17">
        <v>12604840</v>
      </c>
      <c r="D71" s="18" t="s">
        <v>122</v>
      </c>
      <c r="E71" s="6"/>
      <c r="F71" s="18">
        <v>520033234</v>
      </c>
      <c r="G71" s="6" t="s">
        <v>193</v>
      </c>
      <c r="H71" s="6" t="s">
        <v>244</v>
      </c>
      <c r="I71" s="6"/>
      <c r="J71" s="6"/>
      <c r="L71" s="6" t="s">
        <v>92</v>
      </c>
      <c r="M71" s="31"/>
      <c r="O71" s="7">
        <v>1.31</v>
      </c>
      <c r="P71" s="7">
        <v>112.98</v>
      </c>
      <c r="Q71" s="7">
        <v>0</v>
      </c>
      <c r="R71" s="7">
        <v>0</v>
      </c>
      <c r="T71" s="8">
        <v>0</v>
      </c>
      <c r="U71" s="8">
        <v>0</v>
      </c>
    </row>
    <row r="72" spans="2:21">
      <c r="B72" s="6" t="s">
        <v>245</v>
      </c>
      <c r="C72" s="17">
        <v>1260546</v>
      </c>
      <c r="D72" s="18" t="s">
        <v>122</v>
      </c>
      <c r="E72" s="6"/>
      <c r="F72" s="18">
        <v>520033234</v>
      </c>
      <c r="G72" s="6" t="s">
        <v>240</v>
      </c>
      <c r="H72" s="6" t="s">
        <v>228</v>
      </c>
      <c r="I72" s="6" t="s">
        <v>172</v>
      </c>
      <c r="J72" s="6"/>
      <c r="K72" s="17">
        <v>2.8</v>
      </c>
      <c r="L72" s="6" t="s">
        <v>92</v>
      </c>
      <c r="M72" s="8">
        <v>5.3499999999999999E-2</v>
      </c>
      <c r="N72" s="8">
        <v>4.9000000000000002E-2</v>
      </c>
      <c r="O72" s="7">
        <v>4646463.84</v>
      </c>
      <c r="P72" s="7">
        <v>105.01</v>
      </c>
      <c r="Q72" s="7">
        <v>0</v>
      </c>
      <c r="R72" s="7">
        <v>4879.25</v>
      </c>
      <c r="S72" s="8">
        <v>3.5999999999999999E-3</v>
      </c>
      <c r="T72" s="8">
        <v>1.66E-2</v>
      </c>
      <c r="U72" s="8">
        <v>2.8E-3</v>
      </c>
    </row>
    <row r="73" spans="2:21">
      <c r="B73" s="6" t="s">
        <v>246</v>
      </c>
      <c r="C73" s="17">
        <v>1260652</v>
      </c>
      <c r="D73" s="18" t="s">
        <v>122</v>
      </c>
      <c r="E73" s="6"/>
      <c r="F73" s="18">
        <v>520033234</v>
      </c>
      <c r="G73" s="6" t="s">
        <v>240</v>
      </c>
      <c r="H73" s="6" t="s">
        <v>228</v>
      </c>
      <c r="I73" s="6" t="s">
        <v>172</v>
      </c>
      <c r="J73" s="6"/>
      <c r="K73" s="17">
        <v>4.8899999999999997</v>
      </c>
      <c r="L73" s="6" t="s">
        <v>92</v>
      </c>
      <c r="M73" s="8">
        <v>2.7799999999999998E-2</v>
      </c>
      <c r="N73" s="8">
        <v>4.6699999999999998E-2</v>
      </c>
      <c r="O73" s="7">
        <v>2821753</v>
      </c>
      <c r="P73" s="7">
        <v>93.3</v>
      </c>
      <c r="Q73" s="7">
        <v>0</v>
      </c>
      <c r="R73" s="7">
        <v>2632.7</v>
      </c>
      <c r="S73" s="8">
        <v>1.6000000000000001E-3</v>
      </c>
      <c r="T73" s="8">
        <v>8.8999999999999999E-3</v>
      </c>
      <c r="U73" s="8">
        <v>1.5E-3</v>
      </c>
    </row>
    <row r="74" spans="2:21">
      <c r="B74" s="6" t="s">
        <v>247</v>
      </c>
      <c r="C74" s="17">
        <v>1260603</v>
      </c>
      <c r="D74" s="18" t="s">
        <v>122</v>
      </c>
      <c r="E74" s="6"/>
      <c r="F74" s="18">
        <v>520033234</v>
      </c>
      <c r="G74" s="6" t="s">
        <v>240</v>
      </c>
      <c r="H74" s="6" t="s">
        <v>228</v>
      </c>
      <c r="I74" s="6" t="s">
        <v>172</v>
      </c>
      <c r="J74" s="6"/>
      <c r="K74" s="17">
        <v>4.74</v>
      </c>
      <c r="L74" s="6" t="s">
        <v>92</v>
      </c>
      <c r="M74" s="8">
        <v>0.04</v>
      </c>
      <c r="N74" s="8">
        <v>4.5499999999999999E-2</v>
      </c>
      <c r="O74" s="7">
        <v>10556272</v>
      </c>
      <c r="P74" s="7">
        <v>98.7</v>
      </c>
      <c r="Q74" s="7">
        <v>0</v>
      </c>
      <c r="R74" s="7">
        <v>10419.040000000001</v>
      </c>
      <c r="S74" s="8">
        <v>3.5999999999999999E-3</v>
      </c>
      <c r="T74" s="8">
        <v>3.5400000000000001E-2</v>
      </c>
      <c r="U74" s="8">
        <v>5.8999999999999999E-3</v>
      </c>
    </row>
    <row r="75" spans="2:21">
      <c r="B75" s="6" t="s">
        <v>248</v>
      </c>
      <c r="C75" s="17">
        <v>7670284</v>
      </c>
      <c r="D75" s="18" t="s">
        <v>122</v>
      </c>
      <c r="E75" s="6"/>
      <c r="F75" s="18">
        <v>520017450</v>
      </c>
      <c r="G75" s="6" t="s">
        <v>249</v>
      </c>
      <c r="H75" s="6" t="s">
        <v>228</v>
      </c>
      <c r="I75" s="6" t="s">
        <v>172</v>
      </c>
      <c r="J75" s="6"/>
      <c r="K75" s="17">
        <v>7.7</v>
      </c>
      <c r="L75" s="6" t="s">
        <v>92</v>
      </c>
      <c r="M75" s="8">
        <v>4.4000000000000003E-3</v>
      </c>
      <c r="N75" s="8">
        <v>9.7000000000000003E-3</v>
      </c>
      <c r="O75" s="7">
        <v>1208000</v>
      </c>
      <c r="P75" s="7">
        <v>96.28</v>
      </c>
      <c r="Q75" s="7">
        <v>0</v>
      </c>
      <c r="R75" s="7">
        <v>1163.06</v>
      </c>
      <c r="S75" s="8">
        <v>2E-3</v>
      </c>
      <c r="T75" s="8">
        <v>3.8999999999999998E-3</v>
      </c>
      <c r="U75" s="8">
        <v>6.9999999999999999E-4</v>
      </c>
    </row>
    <row r="76" spans="2:21">
      <c r="B76" s="6" t="s">
        <v>250</v>
      </c>
      <c r="C76" s="17">
        <v>1161769</v>
      </c>
      <c r="D76" s="18" t="s">
        <v>122</v>
      </c>
      <c r="E76" s="6"/>
      <c r="F76" s="18">
        <v>513682146</v>
      </c>
      <c r="G76" s="6" t="s">
        <v>170</v>
      </c>
      <c r="H76" s="6" t="s">
        <v>228</v>
      </c>
      <c r="I76" s="6" t="s">
        <v>172</v>
      </c>
      <c r="J76" s="6"/>
      <c r="K76" s="17">
        <v>4.72</v>
      </c>
      <c r="L76" s="6" t="s">
        <v>92</v>
      </c>
      <c r="M76" s="8">
        <v>2E-3</v>
      </c>
      <c r="N76" s="8">
        <v>4.5999999999999999E-3</v>
      </c>
      <c r="O76" s="7">
        <v>96247</v>
      </c>
      <c r="P76" s="7">
        <v>97.94</v>
      </c>
      <c r="Q76" s="7">
        <v>0</v>
      </c>
      <c r="R76" s="7">
        <v>94.26</v>
      </c>
      <c r="S76" s="8">
        <v>2.0000000000000001E-4</v>
      </c>
      <c r="T76" s="8">
        <v>2.9999999999999997E-4</v>
      </c>
      <c r="U76" s="8">
        <v>1E-4</v>
      </c>
    </row>
    <row r="77" spans="2:21">
      <c r="B77" s="6" t="s">
        <v>251</v>
      </c>
      <c r="C77" s="17">
        <v>1136050</v>
      </c>
      <c r="D77" s="18" t="s">
        <v>122</v>
      </c>
      <c r="E77" s="6"/>
      <c r="F77" s="18">
        <v>513754069</v>
      </c>
      <c r="G77" s="6" t="s">
        <v>249</v>
      </c>
      <c r="H77" s="6" t="s">
        <v>228</v>
      </c>
      <c r="I77" s="6" t="s">
        <v>172</v>
      </c>
      <c r="J77" s="6"/>
      <c r="K77" s="17">
        <v>4.58</v>
      </c>
      <c r="L77" s="6" t="s">
        <v>92</v>
      </c>
      <c r="M77" s="8">
        <v>2.4799999999999999E-2</v>
      </c>
      <c r="N77" s="8">
        <v>7.1000000000000004E-3</v>
      </c>
      <c r="O77" s="7">
        <v>409242</v>
      </c>
      <c r="P77" s="7">
        <v>109</v>
      </c>
      <c r="Q77" s="7">
        <v>0</v>
      </c>
      <c r="R77" s="7">
        <v>446.07</v>
      </c>
      <c r="S77" s="8">
        <v>1E-3</v>
      </c>
      <c r="T77" s="8">
        <v>1.5E-3</v>
      </c>
      <c r="U77" s="8">
        <v>2.9999999999999997E-4</v>
      </c>
    </row>
    <row r="78" spans="2:21">
      <c r="B78" s="6" t="s">
        <v>252</v>
      </c>
      <c r="C78" s="17">
        <v>2260446</v>
      </c>
      <c r="D78" s="18" t="s">
        <v>122</v>
      </c>
      <c r="E78" s="6"/>
      <c r="F78" s="18">
        <v>520024126</v>
      </c>
      <c r="G78" s="6" t="s">
        <v>193</v>
      </c>
      <c r="H78" s="6" t="s">
        <v>228</v>
      </c>
      <c r="I78" s="6" t="s">
        <v>172</v>
      </c>
      <c r="J78" s="6"/>
      <c r="K78" s="17">
        <v>3.98</v>
      </c>
      <c r="L78" s="6" t="s">
        <v>92</v>
      </c>
      <c r="M78" s="8">
        <v>3.6999999999999998E-2</v>
      </c>
      <c r="N78" s="8">
        <v>1.29E-2</v>
      </c>
      <c r="O78" s="7">
        <v>4287137.78</v>
      </c>
      <c r="P78" s="7">
        <v>110.89</v>
      </c>
      <c r="Q78" s="7">
        <v>0</v>
      </c>
      <c r="R78" s="7">
        <v>4754.01</v>
      </c>
      <c r="S78" s="8">
        <v>7.1000000000000004E-3</v>
      </c>
      <c r="T78" s="8">
        <v>1.61E-2</v>
      </c>
      <c r="U78" s="8">
        <v>2.7000000000000001E-3</v>
      </c>
    </row>
    <row r="79" spans="2:21">
      <c r="B79" s="6" t="s">
        <v>253</v>
      </c>
      <c r="C79" s="17">
        <v>3230224</v>
      </c>
      <c r="D79" s="18" t="s">
        <v>122</v>
      </c>
      <c r="E79" s="6"/>
      <c r="F79" s="18">
        <v>520037789</v>
      </c>
      <c r="G79" s="6" t="s">
        <v>193</v>
      </c>
      <c r="H79" s="6" t="s">
        <v>228</v>
      </c>
      <c r="I79" s="6" t="s">
        <v>172</v>
      </c>
      <c r="J79" s="6"/>
      <c r="K79" s="17">
        <v>1.36</v>
      </c>
      <c r="L79" s="6" t="s">
        <v>92</v>
      </c>
      <c r="M79" s="8">
        <v>5.8500000000000003E-2</v>
      </c>
      <c r="N79" s="8">
        <v>2.0899999999999998E-2</v>
      </c>
      <c r="O79" s="7">
        <v>1134257.96</v>
      </c>
      <c r="P79" s="7">
        <v>116.09</v>
      </c>
      <c r="Q79" s="7">
        <v>0</v>
      </c>
      <c r="R79" s="7">
        <v>1316.76</v>
      </c>
      <c r="S79" s="8">
        <v>1.6000000000000001E-3</v>
      </c>
      <c r="T79" s="8">
        <v>4.4999999999999997E-3</v>
      </c>
      <c r="U79" s="8">
        <v>6.9999999999999999E-4</v>
      </c>
    </row>
    <row r="80" spans="2:21">
      <c r="B80" s="6" t="s">
        <v>254</v>
      </c>
      <c r="C80" s="17">
        <v>3230208</v>
      </c>
      <c r="D80" s="18" t="s">
        <v>122</v>
      </c>
      <c r="E80" s="6"/>
      <c r="F80" s="18">
        <v>520037789</v>
      </c>
      <c r="G80" s="6" t="s">
        <v>193</v>
      </c>
      <c r="H80" s="6" t="s">
        <v>228</v>
      </c>
      <c r="I80" s="6" t="s">
        <v>172</v>
      </c>
      <c r="J80" s="6"/>
      <c r="K80" s="17">
        <v>4.3</v>
      </c>
      <c r="L80" s="6" t="s">
        <v>92</v>
      </c>
      <c r="M80" s="8">
        <v>2.3E-2</v>
      </c>
      <c r="N80" s="8">
        <v>1.5599999999999999E-2</v>
      </c>
      <c r="O80" s="7">
        <v>2501497.41</v>
      </c>
      <c r="P80" s="7">
        <v>105.42</v>
      </c>
      <c r="Q80" s="7">
        <v>0</v>
      </c>
      <c r="R80" s="7">
        <v>2637.08</v>
      </c>
      <c r="S80" s="8">
        <v>1.9E-3</v>
      </c>
      <c r="T80" s="8">
        <v>8.9999999999999993E-3</v>
      </c>
      <c r="U80" s="8">
        <v>1.5E-3</v>
      </c>
    </row>
    <row r="81" spans="2:21">
      <c r="B81" s="6" t="s">
        <v>255</v>
      </c>
      <c r="C81" s="17">
        <v>3230273</v>
      </c>
      <c r="D81" s="18" t="s">
        <v>122</v>
      </c>
      <c r="E81" s="6"/>
      <c r="F81" s="18">
        <v>520037789</v>
      </c>
      <c r="G81" s="6" t="s">
        <v>193</v>
      </c>
      <c r="H81" s="6" t="s">
        <v>228</v>
      </c>
      <c r="I81" s="6" t="s">
        <v>172</v>
      </c>
      <c r="J81" s="6"/>
      <c r="K81" s="17">
        <v>5.97</v>
      </c>
      <c r="L81" s="6" t="s">
        <v>92</v>
      </c>
      <c r="M81" s="8">
        <v>2.2499999999999999E-2</v>
      </c>
      <c r="N81" s="8">
        <v>1.7399999999999999E-2</v>
      </c>
      <c r="O81" s="7">
        <v>3044934.85</v>
      </c>
      <c r="P81" s="7">
        <v>105</v>
      </c>
      <c r="Q81" s="7">
        <v>0</v>
      </c>
      <c r="R81" s="7">
        <v>3197.18</v>
      </c>
      <c r="S81" s="8">
        <v>7.7999999999999996E-3</v>
      </c>
      <c r="T81" s="8">
        <v>1.09E-2</v>
      </c>
      <c r="U81" s="8">
        <v>1.8E-3</v>
      </c>
    </row>
    <row r="82" spans="2:21">
      <c r="B82" s="6" t="s">
        <v>256</v>
      </c>
      <c r="C82" s="17">
        <v>3230125</v>
      </c>
      <c r="D82" s="18" t="s">
        <v>122</v>
      </c>
      <c r="E82" s="6"/>
      <c r="F82" s="18">
        <v>520037789</v>
      </c>
      <c r="G82" s="6" t="s">
        <v>193</v>
      </c>
      <c r="H82" s="6" t="s">
        <v>228</v>
      </c>
      <c r="I82" s="6" t="s">
        <v>172</v>
      </c>
      <c r="J82" s="6"/>
      <c r="K82" s="17">
        <v>1.96</v>
      </c>
      <c r="L82" s="6" t="s">
        <v>92</v>
      </c>
      <c r="M82" s="8">
        <v>4.9000000000000002E-2</v>
      </c>
      <c r="N82" s="8">
        <v>1.6400000000000001E-2</v>
      </c>
      <c r="O82" s="7">
        <v>1273362.58</v>
      </c>
      <c r="P82" s="7">
        <v>109.61</v>
      </c>
      <c r="Q82" s="7">
        <v>480.36</v>
      </c>
      <c r="R82" s="7">
        <v>1876.09</v>
      </c>
      <c r="S82" s="8">
        <v>2.3999999999999998E-3</v>
      </c>
      <c r="T82" s="8">
        <v>6.4000000000000003E-3</v>
      </c>
      <c r="U82" s="8">
        <v>1.1000000000000001E-3</v>
      </c>
    </row>
    <row r="83" spans="2:21">
      <c r="B83" s="6" t="s">
        <v>257</v>
      </c>
      <c r="C83" s="17">
        <v>1103670</v>
      </c>
      <c r="D83" s="18" t="s">
        <v>122</v>
      </c>
      <c r="E83" s="6"/>
      <c r="F83" s="18">
        <v>513937714</v>
      </c>
      <c r="G83" s="6" t="s">
        <v>249</v>
      </c>
      <c r="H83" s="6" t="s">
        <v>224</v>
      </c>
      <c r="I83" s="6" t="s">
        <v>176</v>
      </c>
      <c r="J83" s="6"/>
      <c r="K83" s="17">
        <v>1.24</v>
      </c>
      <c r="L83" s="6" t="s">
        <v>92</v>
      </c>
      <c r="M83" s="8">
        <v>4.0500000000000001E-2</v>
      </c>
      <c r="N83" s="8">
        <v>9.9000000000000008E-3</v>
      </c>
      <c r="O83" s="7">
        <v>102254.28</v>
      </c>
      <c r="P83" s="7">
        <v>126.25</v>
      </c>
      <c r="Q83" s="7">
        <v>0</v>
      </c>
      <c r="R83" s="7">
        <v>129.1</v>
      </c>
      <c r="S83" s="8">
        <v>1.4E-3</v>
      </c>
      <c r="T83" s="8">
        <v>4.0000000000000002E-4</v>
      </c>
      <c r="U83" s="8">
        <v>1E-4</v>
      </c>
    </row>
    <row r="84" spans="2:21">
      <c r="B84" s="6" t="s">
        <v>258</v>
      </c>
      <c r="C84" s="17">
        <v>1132927</v>
      </c>
      <c r="D84" s="18" t="s">
        <v>122</v>
      </c>
      <c r="E84" s="6"/>
      <c r="F84" s="18">
        <v>513992529</v>
      </c>
      <c r="G84" s="6" t="s">
        <v>193</v>
      </c>
      <c r="H84" s="6" t="s">
        <v>224</v>
      </c>
      <c r="I84" s="6" t="s">
        <v>176</v>
      </c>
      <c r="J84" s="6"/>
      <c r="K84" s="17">
        <v>2.6</v>
      </c>
      <c r="L84" s="6" t="s">
        <v>92</v>
      </c>
      <c r="M84" s="8">
        <v>2.75E-2</v>
      </c>
      <c r="N84" s="8">
        <v>2.9999999999999997E-4</v>
      </c>
      <c r="O84" s="7">
        <v>209698.13</v>
      </c>
      <c r="P84" s="7">
        <v>105.9</v>
      </c>
      <c r="Q84" s="7">
        <v>0</v>
      </c>
      <c r="R84" s="7">
        <v>222.07</v>
      </c>
      <c r="S84" s="8">
        <v>5.0000000000000001E-4</v>
      </c>
      <c r="T84" s="8">
        <v>8.0000000000000004E-4</v>
      </c>
      <c r="U84" s="8">
        <v>1E-4</v>
      </c>
    </row>
    <row r="85" spans="2:21">
      <c r="B85" s="6" t="s">
        <v>259</v>
      </c>
      <c r="C85" s="17">
        <v>1139542</v>
      </c>
      <c r="D85" s="18" t="s">
        <v>122</v>
      </c>
      <c r="E85" s="6"/>
      <c r="F85" s="18">
        <v>510216054</v>
      </c>
      <c r="G85" s="6" t="s">
        <v>211</v>
      </c>
      <c r="H85" s="6" t="s">
        <v>228</v>
      </c>
      <c r="I85" s="6" t="s">
        <v>172</v>
      </c>
      <c r="J85" s="6"/>
      <c r="K85" s="17">
        <v>4.04</v>
      </c>
      <c r="L85" s="6" t="s">
        <v>92</v>
      </c>
      <c r="M85" s="8">
        <v>1.9400000000000001E-2</v>
      </c>
      <c r="N85" s="8">
        <v>4.8999999999999998E-3</v>
      </c>
      <c r="O85" s="7">
        <v>2983044.43</v>
      </c>
      <c r="P85" s="7">
        <v>107.43</v>
      </c>
      <c r="Q85" s="7">
        <v>0</v>
      </c>
      <c r="R85" s="7">
        <v>3204.68</v>
      </c>
      <c r="S85" s="8">
        <v>5.4999999999999997E-3</v>
      </c>
      <c r="T85" s="8">
        <v>1.09E-2</v>
      </c>
      <c r="U85" s="8">
        <v>1.8E-3</v>
      </c>
    </row>
    <row r="86" spans="2:21">
      <c r="B86" s="6" t="s">
        <v>260</v>
      </c>
      <c r="C86" s="17">
        <v>1142595</v>
      </c>
      <c r="D86" s="18" t="s">
        <v>122</v>
      </c>
      <c r="E86" s="6"/>
      <c r="F86" s="18">
        <v>510216054</v>
      </c>
      <c r="G86" s="6" t="s">
        <v>211</v>
      </c>
      <c r="H86" s="6" t="s">
        <v>228</v>
      </c>
      <c r="I86" s="6" t="s">
        <v>172</v>
      </c>
      <c r="J86" s="6"/>
      <c r="K86" s="17">
        <v>5.04</v>
      </c>
      <c r="L86" s="6" t="s">
        <v>92</v>
      </c>
      <c r="M86" s="8">
        <v>1.23E-2</v>
      </c>
      <c r="N86" s="8">
        <v>7.9000000000000008E-3</v>
      </c>
      <c r="O86" s="7">
        <v>631584</v>
      </c>
      <c r="P86" s="7">
        <v>103.25</v>
      </c>
      <c r="Q86" s="7">
        <v>0</v>
      </c>
      <c r="R86" s="7">
        <v>652.11</v>
      </c>
      <c r="S86" s="8">
        <v>4.0000000000000002E-4</v>
      </c>
      <c r="T86" s="8">
        <v>2.2000000000000001E-3</v>
      </c>
      <c r="U86" s="8">
        <v>4.0000000000000002E-4</v>
      </c>
    </row>
    <row r="87" spans="2:21">
      <c r="B87" s="6" t="s">
        <v>261</v>
      </c>
      <c r="C87" s="17">
        <v>1140615</v>
      </c>
      <c r="D87" s="18" t="s">
        <v>122</v>
      </c>
      <c r="E87" s="6"/>
      <c r="F87" s="18">
        <v>513765859</v>
      </c>
      <c r="G87" s="6" t="s">
        <v>193</v>
      </c>
      <c r="H87" s="6" t="s">
        <v>228</v>
      </c>
      <c r="I87" s="6" t="s">
        <v>172</v>
      </c>
      <c r="J87" s="6"/>
      <c r="K87" s="17">
        <v>3.71</v>
      </c>
      <c r="L87" s="6" t="s">
        <v>92</v>
      </c>
      <c r="M87" s="8">
        <v>1.6E-2</v>
      </c>
      <c r="N87" s="8">
        <v>1.09E-2</v>
      </c>
      <c r="O87" s="7">
        <v>312009.34999999998</v>
      </c>
      <c r="P87" s="7">
        <v>103.89</v>
      </c>
      <c r="Q87" s="7">
        <v>0</v>
      </c>
      <c r="R87" s="7">
        <v>324.14999999999998</v>
      </c>
      <c r="S87" s="8">
        <v>5.0000000000000001E-4</v>
      </c>
      <c r="T87" s="8">
        <v>1.1000000000000001E-3</v>
      </c>
      <c r="U87" s="8">
        <v>2.0000000000000001E-4</v>
      </c>
    </row>
    <row r="88" spans="2:21">
      <c r="B88" s="6" t="s">
        <v>262</v>
      </c>
      <c r="C88" s="17">
        <v>1410307</v>
      </c>
      <c r="D88" s="18" t="s">
        <v>122</v>
      </c>
      <c r="E88" s="6"/>
      <c r="F88" s="18">
        <v>520034372</v>
      </c>
      <c r="G88" s="6" t="s">
        <v>263</v>
      </c>
      <c r="H88" s="6" t="s">
        <v>228</v>
      </c>
      <c r="I88" s="6" t="s">
        <v>172</v>
      </c>
      <c r="J88" s="6"/>
      <c r="K88" s="17">
        <v>2.87</v>
      </c>
      <c r="L88" s="6" t="s">
        <v>92</v>
      </c>
      <c r="M88" s="8">
        <v>1.7999999999999999E-2</v>
      </c>
      <c r="N88" s="8">
        <v>2.0400000000000001E-2</v>
      </c>
      <c r="O88" s="7">
        <v>0.55000000000000004</v>
      </c>
      <c r="P88" s="7">
        <v>99.9</v>
      </c>
      <c r="Q88" s="7">
        <v>0</v>
      </c>
      <c r="R88" s="7">
        <v>0</v>
      </c>
      <c r="S88" s="8">
        <v>0</v>
      </c>
      <c r="T88" s="8">
        <v>0</v>
      </c>
      <c r="U88" s="8">
        <v>0</v>
      </c>
    </row>
    <row r="89" spans="2:21">
      <c r="B89" s="6" t="s">
        <v>264</v>
      </c>
      <c r="C89" s="17">
        <v>1121763</v>
      </c>
      <c r="D89" s="18" t="s">
        <v>122</v>
      </c>
      <c r="E89" s="6"/>
      <c r="F89" s="18">
        <v>520043795</v>
      </c>
      <c r="G89" s="6" t="s">
        <v>265</v>
      </c>
      <c r="H89" s="6" t="s">
        <v>266</v>
      </c>
      <c r="I89" s="6" t="s">
        <v>176</v>
      </c>
      <c r="J89" s="6"/>
      <c r="K89" s="17">
        <v>2.59</v>
      </c>
      <c r="L89" s="6" t="s">
        <v>92</v>
      </c>
      <c r="M89" s="8">
        <v>3.95E-2</v>
      </c>
      <c r="N89" s="8">
        <v>7.0000000000000001E-3</v>
      </c>
      <c r="O89" s="7">
        <v>197333.26</v>
      </c>
      <c r="P89" s="7">
        <v>116.31</v>
      </c>
      <c r="Q89" s="7">
        <v>0</v>
      </c>
      <c r="R89" s="7">
        <v>229.52</v>
      </c>
      <c r="S89" s="8">
        <v>4.0000000000000002E-4</v>
      </c>
      <c r="T89" s="8">
        <v>8.0000000000000004E-4</v>
      </c>
      <c r="U89" s="8">
        <v>1E-4</v>
      </c>
    </row>
    <row r="90" spans="2:21">
      <c r="B90" s="6" t="s">
        <v>267</v>
      </c>
      <c r="C90" s="17">
        <v>1140821</v>
      </c>
      <c r="D90" s="18" t="s">
        <v>122</v>
      </c>
      <c r="E90" s="6"/>
      <c r="F90" s="18">
        <v>510454333</v>
      </c>
      <c r="G90" s="6" t="s">
        <v>263</v>
      </c>
      <c r="H90" s="6" t="s">
        <v>268</v>
      </c>
      <c r="I90" s="6" t="s">
        <v>172</v>
      </c>
      <c r="J90" s="6"/>
      <c r="K90" s="17">
        <v>1.05</v>
      </c>
      <c r="L90" s="6" t="s">
        <v>92</v>
      </c>
      <c r="M90" s="8">
        <v>2.8500000000000001E-2</v>
      </c>
      <c r="N90" s="8">
        <v>4.2200000000000001E-2</v>
      </c>
      <c r="O90" s="7">
        <v>0.75</v>
      </c>
      <c r="P90" s="7">
        <v>100.9</v>
      </c>
      <c r="Q90" s="7">
        <v>0</v>
      </c>
      <c r="R90" s="7">
        <v>0</v>
      </c>
      <c r="S90" s="8">
        <v>0</v>
      </c>
      <c r="T90" s="8">
        <v>0</v>
      </c>
      <c r="U90" s="8">
        <v>0</v>
      </c>
    </row>
    <row r="91" spans="2:21">
      <c r="B91" s="6" t="s">
        <v>269</v>
      </c>
      <c r="C91" s="17">
        <v>3870102</v>
      </c>
      <c r="D91" s="18" t="s">
        <v>122</v>
      </c>
      <c r="E91" s="6"/>
      <c r="F91" s="18">
        <v>520038894</v>
      </c>
      <c r="G91" s="6" t="s">
        <v>240</v>
      </c>
      <c r="H91" s="6" t="s">
        <v>270</v>
      </c>
      <c r="I91" s="6" t="s">
        <v>176</v>
      </c>
      <c r="J91" s="6"/>
      <c r="K91" s="17">
        <v>1.1499999999999999</v>
      </c>
      <c r="L91" s="6" t="s">
        <v>92</v>
      </c>
      <c r="M91" s="8">
        <v>1.8499999999999999E-2</v>
      </c>
      <c r="N91" s="8">
        <v>3.3399999999999999E-2</v>
      </c>
      <c r="O91" s="7">
        <v>15536.25</v>
      </c>
      <c r="P91" s="7">
        <v>99.14</v>
      </c>
      <c r="Q91" s="7">
        <v>0</v>
      </c>
      <c r="R91" s="7">
        <v>15.4</v>
      </c>
      <c r="S91" s="8">
        <v>2.0000000000000001E-4</v>
      </c>
      <c r="T91" s="8">
        <v>1E-4</v>
      </c>
      <c r="U91" s="8">
        <v>0</v>
      </c>
    </row>
    <row r="92" spans="2:21">
      <c r="B92" s="6" t="s">
        <v>271</v>
      </c>
      <c r="C92" s="17">
        <v>1142231</v>
      </c>
      <c r="D92" s="18" t="s">
        <v>122</v>
      </c>
      <c r="E92" s="6"/>
      <c r="F92" s="18">
        <v>510560188</v>
      </c>
      <c r="G92" s="6" t="s">
        <v>240</v>
      </c>
      <c r="H92" s="6" t="s">
        <v>270</v>
      </c>
      <c r="I92" s="6" t="s">
        <v>176</v>
      </c>
      <c r="J92" s="6"/>
      <c r="K92" s="17">
        <v>4.34</v>
      </c>
      <c r="L92" s="6" t="s">
        <v>92</v>
      </c>
      <c r="M92" s="8">
        <v>2.5700000000000001E-2</v>
      </c>
      <c r="N92" s="8">
        <v>2.8299999999999999E-2</v>
      </c>
      <c r="O92" s="7">
        <v>335000</v>
      </c>
      <c r="P92" s="7">
        <v>101.05</v>
      </c>
      <c r="Q92" s="7">
        <v>0</v>
      </c>
      <c r="R92" s="7">
        <v>338.52</v>
      </c>
      <c r="S92" s="8">
        <v>2.9999999999999997E-4</v>
      </c>
      <c r="T92" s="8">
        <v>1.1000000000000001E-3</v>
      </c>
      <c r="U92" s="8">
        <v>2.0000000000000001E-4</v>
      </c>
    </row>
    <row r="93" spans="2:21">
      <c r="B93" s="6" t="s">
        <v>272</v>
      </c>
      <c r="C93" s="17">
        <v>1129550</v>
      </c>
      <c r="D93" s="18" t="s">
        <v>122</v>
      </c>
      <c r="E93" s="6"/>
      <c r="F93" s="18">
        <v>510560188</v>
      </c>
      <c r="G93" s="6" t="s">
        <v>240</v>
      </c>
      <c r="H93" s="6" t="s">
        <v>270</v>
      </c>
      <c r="I93" s="6" t="s">
        <v>176</v>
      </c>
      <c r="J93" s="6"/>
      <c r="K93" s="17">
        <v>0.27</v>
      </c>
      <c r="L93" s="6" t="s">
        <v>92</v>
      </c>
      <c r="M93" s="8">
        <v>4.8000000000000001E-2</v>
      </c>
      <c r="N93" s="8">
        <v>1.5299999999999999E-2</v>
      </c>
      <c r="O93" s="7">
        <v>361039.4</v>
      </c>
      <c r="P93" s="7">
        <v>101.99</v>
      </c>
      <c r="Q93" s="7">
        <v>0</v>
      </c>
      <c r="R93" s="7">
        <v>368.22</v>
      </c>
      <c r="S93" s="8">
        <v>4.5999999999999999E-3</v>
      </c>
      <c r="T93" s="8">
        <v>1.2999999999999999E-3</v>
      </c>
      <c r="U93" s="8">
        <v>2.0000000000000001E-4</v>
      </c>
    </row>
    <row r="94" spans="2:21">
      <c r="B94" s="6" t="s">
        <v>273</v>
      </c>
      <c r="C94" s="17">
        <v>6120224</v>
      </c>
      <c r="D94" s="18" t="s">
        <v>122</v>
      </c>
      <c r="E94" s="6"/>
      <c r="F94" s="18">
        <v>520020116</v>
      </c>
      <c r="G94" s="6" t="s">
        <v>193</v>
      </c>
      <c r="H94" s="6" t="s">
        <v>268</v>
      </c>
      <c r="I94" s="6" t="s">
        <v>172</v>
      </c>
      <c r="J94" s="6"/>
      <c r="K94" s="17">
        <v>5.56</v>
      </c>
      <c r="L94" s="6" t="s">
        <v>92</v>
      </c>
      <c r="M94" s="8">
        <v>1.7999999999999999E-2</v>
      </c>
      <c r="N94" s="8">
        <v>1.14E-2</v>
      </c>
      <c r="O94" s="7">
        <v>693406</v>
      </c>
      <c r="P94" s="7">
        <v>104.69</v>
      </c>
      <c r="Q94" s="7">
        <v>0</v>
      </c>
      <c r="R94" s="7">
        <v>725.93</v>
      </c>
      <c r="S94" s="8">
        <v>1.1000000000000001E-3</v>
      </c>
      <c r="T94" s="8">
        <v>2.5000000000000001E-3</v>
      </c>
      <c r="U94" s="8">
        <v>4.0000000000000002E-4</v>
      </c>
    </row>
    <row r="95" spans="2:21">
      <c r="B95" s="6" t="s">
        <v>274</v>
      </c>
      <c r="C95" s="17">
        <v>1150903</v>
      </c>
      <c r="D95" s="18" t="s">
        <v>122</v>
      </c>
      <c r="E95" s="6"/>
      <c r="F95" s="18">
        <v>512096793</v>
      </c>
      <c r="G95" s="6" t="s">
        <v>193</v>
      </c>
      <c r="H95" s="6" t="s">
        <v>270</v>
      </c>
      <c r="I95" s="6" t="s">
        <v>176</v>
      </c>
      <c r="J95" s="6"/>
      <c r="K95" s="17">
        <v>4.87</v>
      </c>
      <c r="L95" s="6" t="s">
        <v>92</v>
      </c>
      <c r="M95" s="8">
        <v>2.8500000000000001E-2</v>
      </c>
      <c r="N95" s="8">
        <v>2.4E-2</v>
      </c>
      <c r="O95" s="7">
        <v>762000</v>
      </c>
      <c r="P95" s="7">
        <v>102.97</v>
      </c>
      <c r="Q95" s="7">
        <v>0</v>
      </c>
      <c r="R95" s="7">
        <v>784.63</v>
      </c>
      <c r="S95" s="8">
        <v>4.0000000000000001E-3</v>
      </c>
      <c r="T95" s="8">
        <v>2.7000000000000001E-3</v>
      </c>
      <c r="U95" s="8">
        <v>4.0000000000000002E-4</v>
      </c>
    </row>
    <row r="96" spans="2:21">
      <c r="B96" s="6" t="s">
        <v>275</v>
      </c>
      <c r="C96" s="17">
        <v>5760160</v>
      </c>
      <c r="D96" s="18" t="s">
        <v>122</v>
      </c>
      <c r="E96" s="6"/>
      <c r="F96" s="18">
        <v>520028010</v>
      </c>
      <c r="G96" s="6" t="s">
        <v>276</v>
      </c>
      <c r="H96" s="6" t="s">
        <v>268</v>
      </c>
      <c r="I96" s="6" t="s">
        <v>172</v>
      </c>
      <c r="J96" s="6"/>
      <c r="K96" s="17">
        <v>0.45</v>
      </c>
      <c r="L96" s="6" t="s">
        <v>92</v>
      </c>
      <c r="M96" s="8">
        <v>5.1999999999999998E-2</v>
      </c>
      <c r="N96" s="8">
        <v>1.8800000000000001E-2</v>
      </c>
      <c r="O96" s="7">
        <v>47020</v>
      </c>
      <c r="P96" s="7">
        <v>123.09</v>
      </c>
      <c r="Q96" s="7">
        <v>0</v>
      </c>
      <c r="R96" s="7">
        <v>57.88</v>
      </c>
      <c r="S96" s="8">
        <v>1E-4</v>
      </c>
      <c r="T96" s="8">
        <v>2.0000000000000001E-4</v>
      </c>
      <c r="U96" s="8">
        <v>0</v>
      </c>
    </row>
    <row r="97" spans="2:21">
      <c r="B97" s="6" t="s">
        <v>277</v>
      </c>
      <c r="C97" s="17">
        <v>1168145</v>
      </c>
      <c r="D97" s="18" t="s">
        <v>122</v>
      </c>
      <c r="E97" s="6"/>
      <c r="F97" s="18">
        <v>513893123</v>
      </c>
      <c r="G97" s="6" t="s">
        <v>265</v>
      </c>
      <c r="H97" s="6" t="s">
        <v>270</v>
      </c>
      <c r="I97" s="6" t="s">
        <v>176</v>
      </c>
      <c r="J97" s="6"/>
      <c r="K97" s="17">
        <v>1.62</v>
      </c>
      <c r="L97" s="6" t="s">
        <v>92</v>
      </c>
      <c r="M97" s="8">
        <v>1.35E-2</v>
      </c>
      <c r="N97" s="8">
        <v>2.0899999999999998E-2</v>
      </c>
      <c r="O97" s="7">
        <v>855000.04</v>
      </c>
      <c r="P97" s="7">
        <v>99.05</v>
      </c>
      <c r="Q97" s="7">
        <v>0</v>
      </c>
      <c r="R97" s="7">
        <v>846.88</v>
      </c>
      <c r="S97" s="8">
        <v>2.3E-3</v>
      </c>
      <c r="T97" s="8">
        <v>2.8999999999999998E-3</v>
      </c>
      <c r="U97" s="8">
        <v>5.0000000000000001E-4</v>
      </c>
    </row>
    <row r="98" spans="2:21">
      <c r="B98" s="6" t="s">
        <v>278</v>
      </c>
      <c r="C98" s="17">
        <v>1132828</v>
      </c>
      <c r="D98" s="18" t="s">
        <v>122</v>
      </c>
      <c r="E98" s="6"/>
      <c r="F98" s="18">
        <v>511930125</v>
      </c>
      <c r="G98" s="6" t="s">
        <v>232</v>
      </c>
      <c r="H98" s="6" t="s">
        <v>268</v>
      </c>
      <c r="I98" s="6" t="s">
        <v>172</v>
      </c>
      <c r="J98" s="6"/>
      <c r="K98" s="17">
        <v>2.2000000000000002</v>
      </c>
      <c r="L98" s="6" t="s">
        <v>92</v>
      </c>
      <c r="M98" s="8">
        <v>1.9800000000000002E-2</v>
      </c>
      <c r="N98" s="8">
        <v>2.4400000000000002E-2</v>
      </c>
      <c r="O98" s="7">
        <v>8.7899999999999991</v>
      </c>
      <c r="P98" s="7">
        <v>99.6</v>
      </c>
      <c r="Q98" s="7">
        <v>0</v>
      </c>
      <c r="R98" s="7">
        <v>0.01</v>
      </c>
      <c r="S98" s="8">
        <v>0</v>
      </c>
      <c r="T98" s="8">
        <v>0</v>
      </c>
      <c r="U98" s="8">
        <v>0</v>
      </c>
    </row>
    <row r="99" spans="2:21">
      <c r="B99" s="6" t="s">
        <v>279</v>
      </c>
      <c r="C99" s="17">
        <v>1135888</v>
      </c>
      <c r="D99" s="18" t="s">
        <v>122</v>
      </c>
      <c r="E99" s="6"/>
      <c r="F99" s="18">
        <v>520036104</v>
      </c>
      <c r="G99" s="6" t="s">
        <v>280</v>
      </c>
      <c r="H99" s="6" t="s">
        <v>268</v>
      </c>
      <c r="I99" s="6" t="s">
        <v>172</v>
      </c>
      <c r="J99" s="6"/>
      <c r="K99" s="17">
        <v>5.7</v>
      </c>
      <c r="L99" s="6" t="s">
        <v>92</v>
      </c>
      <c r="M99" s="8">
        <v>3.9E-2</v>
      </c>
      <c r="N99" s="8">
        <v>2.3199999999999998E-2</v>
      </c>
      <c r="O99" s="7">
        <v>776295.56</v>
      </c>
      <c r="P99" s="7">
        <v>111.6</v>
      </c>
      <c r="Q99" s="7">
        <v>0</v>
      </c>
      <c r="R99" s="7">
        <v>866.35</v>
      </c>
      <c r="S99" s="8">
        <v>5.0000000000000001E-4</v>
      </c>
      <c r="T99" s="8">
        <v>2.8999999999999998E-3</v>
      </c>
      <c r="U99" s="8">
        <v>5.0000000000000001E-4</v>
      </c>
    </row>
    <row r="100" spans="2:21">
      <c r="B100" s="6" t="s">
        <v>281</v>
      </c>
      <c r="C100" s="17">
        <v>1166057</v>
      </c>
      <c r="D100" s="18" t="s">
        <v>122</v>
      </c>
      <c r="E100" s="6"/>
      <c r="F100" s="18">
        <v>514401702</v>
      </c>
      <c r="G100" s="6" t="s">
        <v>211</v>
      </c>
      <c r="H100" s="6" t="s">
        <v>282</v>
      </c>
      <c r="I100" s="6" t="s">
        <v>172</v>
      </c>
      <c r="J100" s="6"/>
      <c r="K100" s="17">
        <v>5.94</v>
      </c>
      <c r="L100" s="6" t="s">
        <v>92</v>
      </c>
      <c r="M100" s="8">
        <v>2.75E-2</v>
      </c>
      <c r="N100" s="8">
        <v>2.0799999999999999E-2</v>
      </c>
      <c r="O100" s="7">
        <v>756000</v>
      </c>
      <c r="P100" s="7">
        <v>104.1</v>
      </c>
      <c r="Q100" s="7">
        <v>0</v>
      </c>
      <c r="R100" s="7">
        <v>787</v>
      </c>
      <c r="S100" s="8">
        <v>1.9E-3</v>
      </c>
      <c r="T100" s="8">
        <v>2.7000000000000001E-3</v>
      </c>
      <c r="U100" s="8">
        <v>4.0000000000000002E-4</v>
      </c>
    </row>
    <row r="101" spans="2:21">
      <c r="B101" s="6" t="s">
        <v>283</v>
      </c>
      <c r="C101" s="17">
        <v>6120240</v>
      </c>
      <c r="D101" s="18" t="s">
        <v>122</v>
      </c>
      <c r="E101" s="6"/>
      <c r="F101" s="18">
        <v>520020116</v>
      </c>
      <c r="G101" s="6" t="s">
        <v>193</v>
      </c>
      <c r="H101" s="6" t="s">
        <v>282</v>
      </c>
      <c r="I101" s="6" t="s">
        <v>172</v>
      </c>
      <c r="J101" s="6"/>
      <c r="K101" s="17">
        <v>3.53</v>
      </c>
      <c r="L101" s="6" t="s">
        <v>92</v>
      </c>
      <c r="M101" s="8">
        <v>2.2499999999999999E-2</v>
      </c>
      <c r="N101" s="8">
        <v>3.1800000000000002E-2</v>
      </c>
      <c r="O101" s="7">
        <v>655328</v>
      </c>
      <c r="P101" s="7">
        <v>97.41</v>
      </c>
      <c r="Q101" s="7">
        <v>0</v>
      </c>
      <c r="R101" s="7">
        <v>638.36</v>
      </c>
      <c r="S101" s="8">
        <v>1.1000000000000001E-3</v>
      </c>
      <c r="T101" s="8">
        <v>2.2000000000000001E-3</v>
      </c>
      <c r="U101" s="8">
        <v>4.0000000000000002E-4</v>
      </c>
    </row>
    <row r="102" spans="2:21">
      <c r="B102" s="6" t="s">
        <v>284</v>
      </c>
      <c r="C102" s="17">
        <v>1143163</v>
      </c>
      <c r="D102" s="18" t="s">
        <v>122</v>
      </c>
      <c r="E102" s="6"/>
      <c r="F102" s="18">
        <v>511491839</v>
      </c>
      <c r="G102" s="6" t="s">
        <v>240</v>
      </c>
      <c r="H102" s="6" t="s">
        <v>285</v>
      </c>
      <c r="I102" s="6" t="s">
        <v>172</v>
      </c>
      <c r="J102" s="6"/>
      <c r="K102" s="17">
        <v>3.6</v>
      </c>
      <c r="L102" s="6" t="s">
        <v>92</v>
      </c>
      <c r="M102" s="8">
        <v>2.9000000000000001E-2</v>
      </c>
      <c r="N102" s="8">
        <v>9.2499999999999999E-2</v>
      </c>
      <c r="O102" s="7">
        <v>353549.81</v>
      </c>
      <c r="P102" s="7">
        <v>81.260000000000005</v>
      </c>
      <c r="Q102" s="7">
        <v>0</v>
      </c>
      <c r="R102" s="7">
        <v>287.29000000000002</v>
      </c>
      <c r="S102" s="8">
        <v>2.5000000000000001E-3</v>
      </c>
      <c r="T102" s="8">
        <v>1E-3</v>
      </c>
      <c r="U102" s="8">
        <v>2.0000000000000001E-4</v>
      </c>
    </row>
    <row r="103" spans="2:21">
      <c r="B103" s="6" t="s">
        <v>286</v>
      </c>
      <c r="C103" s="17">
        <v>6390207</v>
      </c>
      <c r="D103" s="18" t="s">
        <v>122</v>
      </c>
      <c r="E103" s="6"/>
      <c r="F103" s="18">
        <v>520023896</v>
      </c>
      <c r="G103" s="6" t="s">
        <v>276</v>
      </c>
      <c r="H103" s="6" t="s">
        <v>287</v>
      </c>
      <c r="I103" s="6" t="s">
        <v>172</v>
      </c>
      <c r="J103" s="6"/>
      <c r="K103" s="17">
        <v>2.4500000000000002</v>
      </c>
      <c r="L103" s="6" t="s">
        <v>92</v>
      </c>
      <c r="M103" s="8">
        <v>4.9500000000000002E-2</v>
      </c>
      <c r="N103" s="8">
        <v>6.4199999999999993E-2</v>
      </c>
      <c r="O103" s="7">
        <v>630935.35</v>
      </c>
      <c r="P103" s="7">
        <v>121.03</v>
      </c>
      <c r="Q103" s="7">
        <v>0</v>
      </c>
      <c r="R103" s="7">
        <v>763.62</v>
      </c>
      <c r="S103" s="8">
        <v>5.0000000000000001E-4</v>
      </c>
      <c r="T103" s="8">
        <v>2.5999999999999999E-3</v>
      </c>
      <c r="U103" s="8">
        <v>4.0000000000000002E-4</v>
      </c>
    </row>
    <row r="104" spans="2:21">
      <c r="B104" s="6" t="s">
        <v>288</v>
      </c>
      <c r="C104" s="17">
        <v>1105543</v>
      </c>
      <c r="D104" s="18" t="s">
        <v>122</v>
      </c>
      <c r="E104" s="6"/>
      <c r="F104" s="18">
        <v>520044322</v>
      </c>
      <c r="G104" s="6" t="s">
        <v>289</v>
      </c>
      <c r="H104" s="6" t="s">
        <v>290</v>
      </c>
      <c r="I104" s="6" t="s">
        <v>172</v>
      </c>
      <c r="J104" s="6"/>
      <c r="K104" s="17">
        <v>0.71</v>
      </c>
      <c r="L104" s="6" t="s">
        <v>92</v>
      </c>
      <c r="M104" s="8">
        <v>4.5999999999999999E-2</v>
      </c>
      <c r="N104" s="8">
        <v>0.63080000000000003</v>
      </c>
      <c r="O104" s="7">
        <v>275863.09000000003</v>
      </c>
      <c r="P104" s="7">
        <v>88</v>
      </c>
      <c r="Q104" s="7">
        <v>0</v>
      </c>
      <c r="R104" s="7">
        <v>242.76</v>
      </c>
      <c r="S104" s="8">
        <v>1.5E-3</v>
      </c>
      <c r="T104" s="8">
        <v>8.0000000000000004E-4</v>
      </c>
      <c r="U104" s="8">
        <v>1E-4</v>
      </c>
    </row>
    <row r="105" spans="2:21">
      <c r="B105" s="6" t="s">
        <v>291</v>
      </c>
      <c r="C105" s="17">
        <v>1106046</v>
      </c>
      <c r="D105" s="18" t="s">
        <v>122</v>
      </c>
      <c r="E105" s="6"/>
      <c r="F105" s="18">
        <v>520044322</v>
      </c>
      <c r="G105" s="6" t="s">
        <v>289</v>
      </c>
      <c r="H105" s="6" t="s">
        <v>290</v>
      </c>
      <c r="I105" s="6" t="s">
        <v>172</v>
      </c>
      <c r="J105" s="6"/>
      <c r="K105" s="17">
        <v>0.65</v>
      </c>
      <c r="L105" s="6" t="s">
        <v>92</v>
      </c>
      <c r="M105" s="8">
        <v>4.4999999999999998E-2</v>
      </c>
      <c r="N105" s="8">
        <v>0.72119999999999995</v>
      </c>
      <c r="O105" s="7">
        <v>217361.8</v>
      </c>
      <c r="P105" s="7">
        <v>86.18</v>
      </c>
      <c r="Q105" s="7">
        <v>0</v>
      </c>
      <c r="R105" s="7">
        <v>187.32</v>
      </c>
      <c r="S105" s="8">
        <v>1.1999999999999999E-3</v>
      </c>
      <c r="T105" s="8">
        <v>5.9999999999999995E-4</v>
      </c>
      <c r="U105" s="8">
        <v>1E-4</v>
      </c>
    </row>
    <row r="106" spans="2:21">
      <c r="B106" s="6" t="s">
        <v>292</v>
      </c>
      <c r="C106" s="17">
        <v>1131614</v>
      </c>
      <c r="D106" s="18" t="s">
        <v>122</v>
      </c>
      <c r="E106" s="6"/>
      <c r="F106" s="18">
        <v>520044264</v>
      </c>
      <c r="G106" s="6" t="s">
        <v>293</v>
      </c>
      <c r="H106" s="6" t="s">
        <v>294</v>
      </c>
      <c r="I106" s="6"/>
      <c r="J106" s="6"/>
      <c r="K106" s="17">
        <v>4.3099999999999996</v>
      </c>
      <c r="L106" s="6" t="s">
        <v>92</v>
      </c>
      <c r="M106" s="8">
        <v>0.06</v>
      </c>
      <c r="N106" s="8">
        <v>5</v>
      </c>
      <c r="O106" s="7">
        <v>574390.44999999995</v>
      </c>
      <c r="P106" s="7">
        <v>3.28</v>
      </c>
      <c r="Q106" s="7">
        <v>0</v>
      </c>
      <c r="R106" s="7">
        <v>18.84</v>
      </c>
      <c r="S106" s="8">
        <v>1.2999999999999999E-3</v>
      </c>
      <c r="T106" s="8">
        <v>1E-4</v>
      </c>
      <c r="U106" s="8">
        <v>0</v>
      </c>
    </row>
    <row r="107" spans="2:21">
      <c r="B107" s="6" t="s">
        <v>295</v>
      </c>
      <c r="C107" s="17">
        <v>1115823</v>
      </c>
      <c r="D107" s="18" t="s">
        <v>122</v>
      </c>
      <c r="E107" s="6"/>
      <c r="F107" s="18">
        <v>520044322</v>
      </c>
      <c r="G107" s="6" t="s">
        <v>289</v>
      </c>
      <c r="H107" s="6" t="s">
        <v>294</v>
      </c>
      <c r="I107" s="6"/>
      <c r="J107" s="6"/>
      <c r="K107" s="17">
        <v>0.77</v>
      </c>
      <c r="L107" s="6" t="s">
        <v>92</v>
      </c>
      <c r="M107" s="8">
        <v>6.0999999999999999E-2</v>
      </c>
      <c r="N107" s="8">
        <v>0.60399999999999998</v>
      </c>
      <c r="O107" s="7">
        <v>445544.17</v>
      </c>
      <c r="P107" s="7">
        <v>77.209999999999994</v>
      </c>
      <c r="Q107" s="7">
        <v>0</v>
      </c>
      <c r="R107" s="7">
        <v>344</v>
      </c>
      <c r="S107" s="8">
        <v>8.0000000000000004E-4</v>
      </c>
      <c r="T107" s="8">
        <v>1.1999999999999999E-3</v>
      </c>
      <c r="U107" s="8">
        <v>2.0000000000000001E-4</v>
      </c>
    </row>
    <row r="108" spans="2:21">
      <c r="B108" s="6" t="s">
        <v>296</v>
      </c>
      <c r="C108" s="17">
        <v>1155928</v>
      </c>
      <c r="D108" s="18" t="s">
        <v>122</v>
      </c>
      <c r="E108" s="6"/>
      <c r="F108" s="18">
        <v>515327120</v>
      </c>
      <c r="G108" s="6" t="s">
        <v>193</v>
      </c>
      <c r="H108" s="6" t="s">
        <v>294</v>
      </c>
      <c r="I108" s="6"/>
      <c r="J108" s="6"/>
      <c r="K108" s="17">
        <v>5.7</v>
      </c>
      <c r="L108" s="6" t="s">
        <v>92</v>
      </c>
      <c r="M108" s="8">
        <v>2.75E-2</v>
      </c>
      <c r="N108" s="8">
        <v>1.44E-2</v>
      </c>
      <c r="O108" s="7">
        <v>1000000</v>
      </c>
      <c r="P108" s="7">
        <v>108.36</v>
      </c>
      <c r="Q108" s="7">
        <v>0</v>
      </c>
      <c r="R108" s="7">
        <v>1083.5999999999999</v>
      </c>
      <c r="S108" s="8">
        <v>2.0999999999999999E-3</v>
      </c>
      <c r="T108" s="8">
        <v>3.7000000000000002E-3</v>
      </c>
      <c r="U108" s="8">
        <v>5.9999999999999995E-4</v>
      </c>
    </row>
    <row r="109" spans="2:21">
      <c r="B109" s="6" t="s">
        <v>297</v>
      </c>
      <c r="C109" s="17">
        <v>7300171</v>
      </c>
      <c r="D109" s="18" t="s">
        <v>122</v>
      </c>
      <c r="E109" s="6"/>
      <c r="F109" s="18">
        <v>520025586</v>
      </c>
      <c r="G109" s="6" t="s">
        <v>276</v>
      </c>
      <c r="H109" s="6" t="s">
        <v>294</v>
      </c>
      <c r="I109" s="6"/>
      <c r="J109" s="6"/>
      <c r="K109" s="17">
        <v>4.82</v>
      </c>
      <c r="L109" s="6" t="s">
        <v>92</v>
      </c>
      <c r="M109" s="8">
        <v>3.6999999999999998E-2</v>
      </c>
      <c r="N109" s="8">
        <v>6.1899999999999997E-2</v>
      </c>
      <c r="O109" s="7">
        <v>477446.81</v>
      </c>
      <c r="P109" s="7">
        <v>90</v>
      </c>
      <c r="Q109" s="7">
        <v>0</v>
      </c>
      <c r="R109" s="7">
        <v>429.7</v>
      </c>
      <c r="S109" s="8">
        <v>5.0000000000000001E-4</v>
      </c>
      <c r="T109" s="8">
        <v>1.5E-3</v>
      </c>
      <c r="U109" s="8">
        <v>2.0000000000000001E-4</v>
      </c>
    </row>
    <row r="110" spans="2:21">
      <c r="B110" s="13" t="s">
        <v>132</v>
      </c>
      <c r="C110" s="14"/>
      <c r="D110" s="20"/>
      <c r="E110" s="13"/>
      <c r="F110" s="13"/>
      <c r="G110" s="13"/>
      <c r="H110" s="13"/>
      <c r="I110" s="13"/>
      <c r="J110" s="13"/>
      <c r="K110" s="14">
        <v>3.61</v>
      </c>
      <c r="L110" s="13"/>
      <c r="M110" s="31"/>
      <c r="N110" s="16">
        <v>4.0500000000000001E-2</v>
      </c>
      <c r="O110" s="15">
        <v>129705552.92</v>
      </c>
      <c r="R110" s="15">
        <v>128765.97</v>
      </c>
      <c r="T110" s="16">
        <v>0.43719999999999998</v>
      </c>
      <c r="U110" s="16">
        <v>7.3200000000000001E-2</v>
      </c>
    </row>
    <row r="111" spans="2:21">
      <c r="B111" s="6" t="s">
        <v>298</v>
      </c>
      <c r="C111" s="17">
        <v>7480155</v>
      </c>
      <c r="D111" s="18" t="s">
        <v>122</v>
      </c>
      <c r="E111" s="6"/>
      <c r="F111" s="18">
        <v>520029935</v>
      </c>
      <c r="G111" s="6" t="s">
        <v>170</v>
      </c>
      <c r="H111" s="6" t="s">
        <v>171</v>
      </c>
      <c r="I111" s="6" t="s">
        <v>172</v>
      </c>
      <c r="J111" s="6"/>
      <c r="K111" s="17">
        <v>2.13</v>
      </c>
      <c r="L111" s="6" t="s">
        <v>92</v>
      </c>
      <c r="M111" s="8">
        <v>1.8700000000000001E-2</v>
      </c>
      <c r="N111" s="8">
        <v>5.8999999999999999E-3</v>
      </c>
      <c r="O111" s="7">
        <v>1189522.6399999999</v>
      </c>
      <c r="P111" s="7">
        <v>104.28</v>
      </c>
      <c r="Q111" s="7">
        <v>0</v>
      </c>
      <c r="R111" s="7">
        <v>1240.43</v>
      </c>
      <c r="S111" s="8">
        <v>8.9999999999999998E-4</v>
      </c>
      <c r="T111" s="8">
        <v>4.1999999999999997E-3</v>
      </c>
      <c r="U111" s="8">
        <v>6.9999999999999999E-4</v>
      </c>
    </row>
    <row r="112" spans="2:21">
      <c r="B112" s="6" t="s">
        <v>299</v>
      </c>
      <c r="C112" s="17">
        <v>6040323</v>
      </c>
      <c r="D112" s="18" t="s">
        <v>122</v>
      </c>
      <c r="E112" s="6"/>
      <c r="F112" s="18">
        <v>520018078</v>
      </c>
      <c r="G112" s="6" t="s">
        <v>170</v>
      </c>
      <c r="H112" s="6" t="s">
        <v>171</v>
      </c>
      <c r="I112" s="6" t="s">
        <v>172</v>
      </c>
      <c r="J112" s="6"/>
      <c r="K112" s="17">
        <v>3.36</v>
      </c>
      <c r="L112" s="6" t="s">
        <v>92</v>
      </c>
      <c r="M112" s="8">
        <v>3.0099999999999998E-2</v>
      </c>
      <c r="N112" s="8">
        <v>7.1999999999999998E-3</v>
      </c>
      <c r="O112" s="7">
        <v>1034081</v>
      </c>
      <c r="P112" s="7">
        <v>107.89</v>
      </c>
      <c r="Q112" s="7">
        <v>0</v>
      </c>
      <c r="R112" s="7">
        <v>1115.67</v>
      </c>
      <c r="S112" s="8">
        <v>8.9999999999999998E-4</v>
      </c>
      <c r="T112" s="8">
        <v>3.8E-3</v>
      </c>
      <c r="U112" s="8">
        <v>5.9999999999999995E-4</v>
      </c>
    </row>
    <row r="113" spans="2:21">
      <c r="B113" s="6" t="s">
        <v>300</v>
      </c>
      <c r="C113" s="17">
        <v>2310167</v>
      </c>
      <c r="D113" s="18" t="s">
        <v>122</v>
      </c>
      <c r="E113" s="6"/>
      <c r="F113" s="18">
        <v>520032046</v>
      </c>
      <c r="G113" s="6" t="s">
        <v>170</v>
      </c>
      <c r="H113" s="6" t="s">
        <v>171</v>
      </c>
      <c r="I113" s="6" t="s">
        <v>172</v>
      </c>
      <c r="J113" s="6"/>
      <c r="K113" s="17">
        <v>4.42</v>
      </c>
      <c r="L113" s="6" t="s">
        <v>92</v>
      </c>
      <c r="M113" s="8">
        <v>2.98E-2</v>
      </c>
      <c r="N113" s="8">
        <v>8.5000000000000006E-3</v>
      </c>
      <c r="O113" s="7">
        <v>2794030</v>
      </c>
      <c r="P113" s="7">
        <v>110.66</v>
      </c>
      <c r="Q113" s="7">
        <v>0</v>
      </c>
      <c r="R113" s="7">
        <v>3091.87</v>
      </c>
      <c r="S113" s="8">
        <v>1.1000000000000001E-3</v>
      </c>
      <c r="T113" s="8">
        <v>1.0500000000000001E-2</v>
      </c>
      <c r="U113" s="8">
        <v>1.8E-3</v>
      </c>
    </row>
    <row r="114" spans="2:21">
      <c r="B114" s="6" t="s">
        <v>301</v>
      </c>
      <c r="C114" s="17">
        <v>2310175</v>
      </c>
      <c r="D114" s="18" t="s">
        <v>122</v>
      </c>
      <c r="E114" s="6"/>
      <c r="F114" s="18">
        <v>520032046</v>
      </c>
      <c r="G114" s="6" t="s">
        <v>170</v>
      </c>
      <c r="H114" s="6" t="s">
        <v>171</v>
      </c>
      <c r="I114" s="6" t="s">
        <v>172</v>
      </c>
      <c r="J114" s="6"/>
      <c r="K114" s="17">
        <v>1.66</v>
      </c>
      <c r="L114" s="6" t="s">
        <v>92</v>
      </c>
      <c r="M114" s="8">
        <v>2.47E-2</v>
      </c>
      <c r="N114" s="8">
        <v>5.8999999999999999E-3</v>
      </c>
      <c r="O114" s="7">
        <v>2218877</v>
      </c>
      <c r="P114" s="7">
        <v>103.92</v>
      </c>
      <c r="Q114" s="7">
        <v>0</v>
      </c>
      <c r="R114" s="7">
        <v>2305.86</v>
      </c>
      <c r="S114" s="8">
        <v>6.9999999999999999E-4</v>
      </c>
      <c r="T114" s="8">
        <v>7.7999999999999996E-3</v>
      </c>
      <c r="U114" s="8">
        <v>1.2999999999999999E-3</v>
      </c>
    </row>
    <row r="115" spans="2:21">
      <c r="B115" s="6" t="s">
        <v>302</v>
      </c>
      <c r="C115" s="17">
        <v>1138114</v>
      </c>
      <c r="D115" s="18" t="s">
        <v>122</v>
      </c>
      <c r="E115" s="6"/>
      <c r="F115" s="18">
        <v>520026683</v>
      </c>
      <c r="G115" s="6" t="s">
        <v>193</v>
      </c>
      <c r="H115" s="6" t="s">
        <v>202</v>
      </c>
      <c r="I115" s="6" t="s">
        <v>172</v>
      </c>
      <c r="J115" s="6"/>
      <c r="K115" s="17">
        <v>3</v>
      </c>
      <c r="L115" s="6" t="s">
        <v>92</v>
      </c>
      <c r="M115" s="8">
        <v>3.39E-2</v>
      </c>
      <c r="N115" s="8">
        <v>1.1299999999999999E-2</v>
      </c>
      <c r="O115" s="7">
        <v>4053313</v>
      </c>
      <c r="P115" s="7">
        <v>109.45</v>
      </c>
      <c r="Q115" s="7">
        <v>0</v>
      </c>
      <c r="R115" s="7">
        <v>4436.3500000000004</v>
      </c>
      <c r="S115" s="8">
        <v>3.7000000000000002E-3</v>
      </c>
      <c r="T115" s="8">
        <v>1.5100000000000001E-2</v>
      </c>
      <c r="U115" s="8">
        <v>2.5000000000000001E-3</v>
      </c>
    </row>
    <row r="116" spans="2:21">
      <c r="B116" s="6" t="s">
        <v>303</v>
      </c>
      <c r="C116" s="17">
        <v>7550122</v>
      </c>
      <c r="D116" s="18" t="s">
        <v>122</v>
      </c>
      <c r="E116" s="6"/>
      <c r="F116" s="18">
        <v>520030859</v>
      </c>
      <c r="G116" s="6" t="s">
        <v>276</v>
      </c>
      <c r="H116" s="6" t="s">
        <v>202</v>
      </c>
      <c r="I116" s="6" t="s">
        <v>172</v>
      </c>
      <c r="J116" s="6"/>
      <c r="K116" s="17">
        <v>2.2000000000000002</v>
      </c>
      <c r="L116" s="6" t="s">
        <v>92</v>
      </c>
      <c r="M116" s="8">
        <v>1.9099999999999999E-2</v>
      </c>
      <c r="N116" s="8">
        <v>7.1000000000000004E-3</v>
      </c>
      <c r="O116" s="7">
        <v>651257.37</v>
      </c>
      <c r="P116" s="7">
        <v>103</v>
      </c>
      <c r="Q116" s="7">
        <v>0</v>
      </c>
      <c r="R116" s="7">
        <v>670.8</v>
      </c>
      <c r="S116" s="8">
        <v>1.4E-3</v>
      </c>
      <c r="T116" s="8">
        <v>2.3E-3</v>
      </c>
      <c r="U116" s="8">
        <v>4.0000000000000002E-4</v>
      </c>
    </row>
    <row r="117" spans="2:21">
      <c r="B117" s="6" t="s">
        <v>304</v>
      </c>
      <c r="C117" s="17">
        <v>7590151</v>
      </c>
      <c r="D117" s="18" t="s">
        <v>122</v>
      </c>
      <c r="E117" s="6"/>
      <c r="F117" s="18">
        <v>520001736</v>
      </c>
      <c r="G117" s="6" t="s">
        <v>193</v>
      </c>
      <c r="H117" s="6" t="s">
        <v>202</v>
      </c>
      <c r="I117" s="6" t="s">
        <v>172</v>
      </c>
      <c r="J117" s="6"/>
      <c r="K117" s="17">
        <v>7.85</v>
      </c>
      <c r="L117" s="6" t="s">
        <v>92</v>
      </c>
      <c r="M117" s="8">
        <v>2.5499999999999998E-2</v>
      </c>
      <c r="N117" s="8">
        <v>2.1700000000000001E-2</v>
      </c>
      <c r="O117" s="7">
        <v>5421847.5</v>
      </c>
      <c r="P117" s="7">
        <v>103.73</v>
      </c>
      <c r="Q117" s="7">
        <v>0</v>
      </c>
      <c r="R117" s="7">
        <v>5624.08</v>
      </c>
      <c r="S117" s="8">
        <v>3.5999999999999999E-3</v>
      </c>
      <c r="T117" s="8">
        <v>1.9099999999999999E-2</v>
      </c>
      <c r="U117" s="8">
        <v>3.2000000000000002E-3</v>
      </c>
    </row>
    <row r="118" spans="2:21">
      <c r="B118" s="6" t="s">
        <v>305</v>
      </c>
      <c r="C118" s="17">
        <v>1137975</v>
      </c>
      <c r="D118" s="18" t="s">
        <v>122</v>
      </c>
      <c r="E118" s="6"/>
      <c r="F118" s="18">
        <v>1744984</v>
      </c>
      <c r="G118" s="6" t="s">
        <v>240</v>
      </c>
      <c r="H118" s="6" t="s">
        <v>202</v>
      </c>
      <c r="I118" s="6" t="s">
        <v>172</v>
      </c>
      <c r="J118" s="6"/>
      <c r="K118" s="17">
        <v>3.01</v>
      </c>
      <c r="L118" s="6" t="s">
        <v>92</v>
      </c>
      <c r="M118" s="8">
        <v>4.3499999999999997E-2</v>
      </c>
      <c r="N118" s="8">
        <v>0.1012</v>
      </c>
      <c r="O118" s="7">
        <v>4713958.57</v>
      </c>
      <c r="P118" s="7">
        <v>86</v>
      </c>
      <c r="Q118" s="7">
        <v>0</v>
      </c>
      <c r="R118" s="7">
        <v>4054</v>
      </c>
      <c r="S118" s="8">
        <v>3.0000000000000001E-3</v>
      </c>
      <c r="T118" s="8">
        <v>1.38E-2</v>
      </c>
      <c r="U118" s="8">
        <v>2.3E-3</v>
      </c>
    </row>
    <row r="119" spans="2:21">
      <c r="B119" s="6" t="s">
        <v>306</v>
      </c>
      <c r="C119" s="17">
        <v>4160156</v>
      </c>
      <c r="D119" s="18" t="s">
        <v>122</v>
      </c>
      <c r="E119" s="6"/>
      <c r="F119" s="18">
        <v>520038910</v>
      </c>
      <c r="G119" s="6" t="s">
        <v>193</v>
      </c>
      <c r="H119" s="6" t="s">
        <v>202</v>
      </c>
      <c r="I119" s="6" t="s">
        <v>172</v>
      </c>
      <c r="J119" s="6"/>
      <c r="K119" s="17">
        <v>3.3</v>
      </c>
      <c r="L119" s="6" t="s">
        <v>92</v>
      </c>
      <c r="M119" s="8">
        <v>2.5499999999999998E-2</v>
      </c>
      <c r="N119" s="8">
        <v>8.8999999999999999E-3</v>
      </c>
      <c r="O119" s="7">
        <v>258837</v>
      </c>
      <c r="P119" s="7">
        <v>106.26</v>
      </c>
      <c r="Q119" s="7">
        <v>0</v>
      </c>
      <c r="R119" s="7">
        <v>275.04000000000002</v>
      </c>
      <c r="S119" s="8">
        <v>8.0000000000000004E-4</v>
      </c>
      <c r="T119" s="8">
        <v>8.9999999999999998E-4</v>
      </c>
      <c r="U119" s="8">
        <v>2.0000000000000001E-4</v>
      </c>
    </row>
    <row r="120" spans="2:21">
      <c r="B120" s="6" t="s">
        <v>307</v>
      </c>
      <c r="C120" s="17">
        <v>6000202</v>
      </c>
      <c r="D120" s="18" t="s">
        <v>122</v>
      </c>
      <c r="E120" s="6"/>
      <c r="F120" s="18">
        <v>520000472</v>
      </c>
      <c r="G120" s="6" t="s">
        <v>211</v>
      </c>
      <c r="H120" s="6" t="s">
        <v>212</v>
      </c>
      <c r="I120" s="6" t="s">
        <v>176</v>
      </c>
      <c r="J120" s="6"/>
      <c r="K120" s="17">
        <v>2.0299999999999998</v>
      </c>
      <c r="L120" s="6" t="s">
        <v>92</v>
      </c>
      <c r="M120" s="8">
        <v>4.8000000000000001E-2</v>
      </c>
      <c r="N120" s="8">
        <v>6.1999999999999998E-3</v>
      </c>
      <c r="O120" s="7">
        <v>2214221.96</v>
      </c>
      <c r="P120" s="7">
        <v>108.52</v>
      </c>
      <c r="Q120" s="7">
        <v>133.16999999999999</v>
      </c>
      <c r="R120" s="7">
        <v>2536.04</v>
      </c>
      <c r="S120" s="8">
        <v>1.1000000000000001E-3</v>
      </c>
      <c r="T120" s="8">
        <v>8.6E-3</v>
      </c>
      <c r="U120" s="8">
        <v>1.4E-3</v>
      </c>
    </row>
    <row r="121" spans="2:21">
      <c r="B121" s="6" t="s">
        <v>308</v>
      </c>
      <c r="C121" s="17">
        <v>1157536</v>
      </c>
      <c r="D121" s="18" t="s">
        <v>122</v>
      </c>
      <c r="E121" s="6"/>
      <c r="F121" s="18">
        <v>510706153</v>
      </c>
      <c r="G121" s="6" t="s">
        <v>265</v>
      </c>
      <c r="H121" s="6" t="s">
        <v>212</v>
      </c>
      <c r="I121" s="6" t="s">
        <v>176</v>
      </c>
      <c r="J121" s="6"/>
      <c r="K121" s="17">
        <v>1.89</v>
      </c>
      <c r="L121" s="6" t="s">
        <v>92</v>
      </c>
      <c r="M121" s="8">
        <v>1.49E-2</v>
      </c>
      <c r="N121" s="8">
        <v>6.1999999999999998E-3</v>
      </c>
      <c r="O121" s="7">
        <v>47822.82</v>
      </c>
      <c r="P121" s="7">
        <v>102.15</v>
      </c>
      <c r="Q121" s="7">
        <v>0</v>
      </c>
      <c r="R121" s="7">
        <v>48.85</v>
      </c>
      <c r="S121" s="8">
        <v>0</v>
      </c>
      <c r="T121" s="8">
        <v>2.0000000000000001E-4</v>
      </c>
      <c r="U121" s="8">
        <v>0</v>
      </c>
    </row>
    <row r="122" spans="2:21">
      <c r="B122" s="6" t="s">
        <v>309</v>
      </c>
      <c r="C122" s="17">
        <v>2810299</v>
      </c>
      <c r="D122" s="18" t="s">
        <v>122</v>
      </c>
      <c r="E122" s="6"/>
      <c r="F122" s="18">
        <v>520027830</v>
      </c>
      <c r="G122" s="6" t="s">
        <v>227</v>
      </c>
      <c r="H122" s="6" t="s">
        <v>202</v>
      </c>
      <c r="I122" s="6" t="s">
        <v>172</v>
      </c>
      <c r="J122" s="6"/>
      <c r="K122" s="17">
        <v>1.96</v>
      </c>
      <c r="L122" s="6" t="s">
        <v>92</v>
      </c>
      <c r="M122" s="8">
        <v>2.4500000000000001E-2</v>
      </c>
      <c r="N122" s="8">
        <v>8.6E-3</v>
      </c>
      <c r="O122" s="7">
        <v>3546452</v>
      </c>
      <c r="P122" s="7">
        <v>103.14</v>
      </c>
      <c r="Q122" s="7">
        <v>0</v>
      </c>
      <c r="R122" s="7">
        <v>3657.81</v>
      </c>
      <c r="S122" s="8">
        <v>2.3E-3</v>
      </c>
      <c r="T122" s="8">
        <v>1.24E-2</v>
      </c>
      <c r="U122" s="8">
        <v>2.0999999999999999E-3</v>
      </c>
    </row>
    <row r="123" spans="2:21">
      <c r="B123" s="6" t="s">
        <v>310</v>
      </c>
      <c r="C123" s="17">
        <v>2810372</v>
      </c>
      <c r="D123" s="18" t="s">
        <v>122</v>
      </c>
      <c r="E123" s="6"/>
      <c r="F123" s="18">
        <v>520027830</v>
      </c>
      <c r="G123" s="6" t="s">
        <v>227</v>
      </c>
      <c r="H123" s="6" t="s">
        <v>202</v>
      </c>
      <c r="I123" s="6" t="s">
        <v>172</v>
      </c>
      <c r="J123" s="6"/>
      <c r="K123" s="17">
        <v>10.63</v>
      </c>
      <c r="L123" s="6" t="s">
        <v>92</v>
      </c>
      <c r="M123" s="8">
        <v>2.4E-2</v>
      </c>
      <c r="N123" s="8">
        <v>2.64E-2</v>
      </c>
      <c r="O123" s="7">
        <v>1375000</v>
      </c>
      <c r="P123" s="7">
        <v>98.25</v>
      </c>
      <c r="Q123" s="7">
        <v>0</v>
      </c>
      <c r="R123" s="7">
        <v>1350.94</v>
      </c>
      <c r="S123" s="8">
        <v>1.8E-3</v>
      </c>
      <c r="T123" s="8">
        <v>4.5999999999999999E-3</v>
      </c>
      <c r="U123" s="8">
        <v>8.0000000000000004E-4</v>
      </c>
    </row>
    <row r="124" spans="2:21">
      <c r="B124" s="6" t="s">
        <v>311</v>
      </c>
      <c r="C124" s="17">
        <v>6040158</v>
      </c>
      <c r="D124" s="18" t="s">
        <v>122</v>
      </c>
      <c r="E124" s="6"/>
      <c r="F124" s="18">
        <v>520018078</v>
      </c>
      <c r="G124" s="6" t="s">
        <v>170</v>
      </c>
      <c r="H124" s="6" t="s">
        <v>202</v>
      </c>
      <c r="I124" s="6" t="s">
        <v>172</v>
      </c>
      <c r="J124" s="6"/>
      <c r="K124" s="17">
        <v>0.35</v>
      </c>
      <c r="L124" s="6" t="s">
        <v>92</v>
      </c>
      <c r="M124" s="8">
        <v>1.422E-2</v>
      </c>
      <c r="N124" s="8">
        <v>5.4999999999999997E-3</v>
      </c>
      <c r="O124" s="7">
        <v>745400</v>
      </c>
      <c r="P124" s="7">
        <v>100.52</v>
      </c>
      <c r="Q124" s="7">
        <v>0</v>
      </c>
      <c r="R124" s="7">
        <v>749.28</v>
      </c>
      <c r="S124" s="8">
        <v>8.9999999999999998E-4</v>
      </c>
      <c r="T124" s="8">
        <v>2.5000000000000001E-3</v>
      </c>
      <c r="U124" s="8">
        <v>4.0000000000000002E-4</v>
      </c>
    </row>
    <row r="125" spans="2:21">
      <c r="B125" s="6" t="s">
        <v>312</v>
      </c>
      <c r="C125" s="17">
        <v>5660063</v>
      </c>
      <c r="D125" s="18" t="s">
        <v>122</v>
      </c>
      <c r="E125" s="6"/>
      <c r="F125" s="18">
        <v>520007469</v>
      </c>
      <c r="G125" s="6" t="s">
        <v>249</v>
      </c>
      <c r="H125" s="6" t="s">
        <v>212</v>
      </c>
      <c r="I125" s="6" t="s">
        <v>176</v>
      </c>
      <c r="J125" s="6"/>
      <c r="K125" s="17">
        <v>3.41</v>
      </c>
      <c r="L125" s="6" t="s">
        <v>92</v>
      </c>
      <c r="M125" s="8">
        <v>2.9399999999999999E-2</v>
      </c>
      <c r="N125" s="8">
        <v>7.9000000000000008E-3</v>
      </c>
      <c r="O125" s="7">
        <v>444518.57</v>
      </c>
      <c r="P125" s="7">
        <v>107.4</v>
      </c>
      <c r="Q125" s="7">
        <v>0</v>
      </c>
      <c r="R125" s="7">
        <v>477.41</v>
      </c>
      <c r="S125" s="8">
        <v>1.1999999999999999E-3</v>
      </c>
      <c r="T125" s="8">
        <v>1.6000000000000001E-3</v>
      </c>
      <c r="U125" s="8">
        <v>2.9999999999999997E-4</v>
      </c>
    </row>
    <row r="126" spans="2:21">
      <c r="B126" s="6" t="s">
        <v>313</v>
      </c>
      <c r="C126" s="17">
        <v>6430169</v>
      </c>
      <c r="D126" s="18" t="s">
        <v>122</v>
      </c>
      <c r="E126" s="6"/>
      <c r="F126" s="18">
        <v>520020942</v>
      </c>
      <c r="G126" s="6" t="s">
        <v>289</v>
      </c>
      <c r="H126" s="6" t="s">
        <v>202</v>
      </c>
      <c r="I126" s="6" t="s">
        <v>172</v>
      </c>
      <c r="J126" s="6"/>
      <c r="K126" s="17">
        <v>2.17</v>
      </c>
      <c r="L126" s="6" t="s">
        <v>92</v>
      </c>
      <c r="M126" s="8">
        <v>2.3599999999999999E-2</v>
      </c>
      <c r="N126" s="8">
        <v>9.7000000000000003E-3</v>
      </c>
      <c r="O126" s="7">
        <v>455410.79</v>
      </c>
      <c r="P126" s="7">
        <v>103.47</v>
      </c>
      <c r="Q126" s="7">
        <v>0</v>
      </c>
      <c r="R126" s="7">
        <v>471.21</v>
      </c>
      <c r="S126" s="8">
        <v>1.6999999999999999E-3</v>
      </c>
      <c r="T126" s="8">
        <v>1.6000000000000001E-3</v>
      </c>
      <c r="U126" s="8">
        <v>2.9999999999999997E-4</v>
      </c>
    </row>
    <row r="127" spans="2:21">
      <c r="B127" s="6" t="s">
        <v>314</v>
      </c>
      <c r="C127" s="17">
        <v>1156405</v>
      </c>
      <c r="D127" s="18" t="s">
        <v>122</v>
      </c>
      <c r="E127" s="6"/>
      <c r="F127" s="18">
        <v>520043720</v>
      </c>
      <c r="G127" s="6" t="s">
        <v>240</v>
      </c>
      <c r="H127" s="6" t="s">
        <v>212</v>
      </c>
      <c r="I127" s="6" t="s">
        <v>176</v>
      </c>
      <c r="J127" s="6"/>
      <c r="K127" s="17">
        <v>0.34</v>
      </c>
      <c r="L127" s="6" t="s">
        <v>92</v>
      </c>
      <c r="M127" s="8">
        <v>2.1700000000000001E-2</v>
      </c>
      <c r="N127" s="8">
        <v>6.9999999999999999E-4</v>
      </c>
      <c r="O127" s="7">
        <v>128553.9</v>
      </c>
      <c r="P127" s="7">
        <v>101.06</v>
      </c>
      <c r="Q127" s="7">
        <v>0</v>
      </c>
      <c r="R127" s="7">
        <v>129.91999999999999</v>
      </c>
      <c r="S127" s="8">
        <v>6.9999999999999999E-4</v>
      </c>
      <c r="T127" s="8">
        <v>4.0000000000000002E-4</v>
      </c>
      <c r="U127" s="8">
        <v>1E-4</v>
      </c>
    </row>
    <row r="128" spans="2:21">
      <c r="B128" s="6" t="s">
        <v>315</v>
      </c>
      <c r="C128" s="17">
        <v>11309390</v>
      </c>
      <c r="D128" s="18" t="s">
        <v>122</v>
      </c>
      <c r="E128" s="6"/>
      <c r="F128" s="18">
        <v>520043720</v>
      </c>
      <c r="G128" s="6" t="s">
        <v>240</v>
      </c>
      <c r="H128" s="6" t="s">
        <v>212</v>
      </c>
      <c r="I128" s="6" t="s">
        <v>176</v>
      </c>
      <c r="J128" s="6"/>
      <c r="K128" s="17">
        <v>2.41</v>
      </c>
      <c r="L128" s="6" t="s">
        <v>92</v>
      </c>
      <c r="M128" s="8">
        <v>6.4000000000000001E-2</v>
      </c>
      <c r="N128" s="8">
        <v>1.6299999999999999E-2</v>
      </c>
      <c r="O128" s="7">
        <v>479142.86</v>
      </c>
      <c r="P128" s="7">
        <v>114.69</v>
      </c>
      <c r="Q128" s="7">
        <v>0</v>
      </c>
      <c r="R128" s="7">
        <v>549.52</v>
      </c>
      <c r="S128" s="8">
        <v>2.5999999999999999E-3</v>
      </c>
      <c r="T128" s="8">
        <v>1.9E-3</v>
      </c>
      <c r="U128" s="8">
        <v>2.9999999999999997E-4</v>
      </c>
    </row>
    <row r="129" spans="2:21">
      <c r="B129" s="6" t="s">
        <v>316</v>
      </c>
      <c r="C129" s="17">
        <v>1145598</v>
      </c>
      <c r="D129" s="18" t="s">
        <v>122</v>
      </c>
      <c r="E129" s="6"/>
      <c r="F129" s="18">
        <v>1970336</v>
      </c>
      <c r="G129" s="6" t="s">
        <v>240</v>
      </c>
      <c r="H129" s="6" t="s">
        <v>202</v>
      </c>
      <c r="I129" s="6" t="s">
        <v>172</v>
      </c>
      <c r="J129" s="6"/>
      <c r="K129" s="17">
        <v>2.62</v>
      </c>
      <c r="L129" s="6" t="s">
        <v>92</v>
      </c>
      <c r="M129" s="8">
        <v>3.3799999999999997E-2</v>
      </c>
      <c r="N129" s="8">
        <v>2.6100000000000002E-2</v>
      </c>
      <c r="O129" s="7">
        <v>666000</v>
      </c>
      <c r="P129" s="7">
        <v>102.9</v>
      </c>
      <c r="Q129" s="7">
        <v>0</v>
      </c>
      <c r="R129" s="7">
        <v>685.31</v>
      </c>
      <c r="S129" s="8">
        <v>8.0000000000000004E-4</v>
      </c>
      <c r="T129" s="8">
        <v>2.3E-3</v>
      </c>
      <c r="U129" s="8">
        <v>4.0000000000000002E-4</v>
      </c>
    </row>
    <row r="130" spans="2:21">
      <c r="B130" s="6" t="s">
        <v>317</v>
      </c>
      <c r="C130" s="17">
        <v>1160597</v>
      </c>
      <c r="D130" s="18" t="s">
        <v>122</v>
      </c>
      <c r="E130" s="6"/>
      <c r="F130" s="18">
        <v>1970336</v>
      </c>
      <c r="G130" s="6" t="s">
        <v>240</v>
      </c>
      <c r="H130" s="6" t="s">
        <v>202</v>
      </c>
      <c r="I130" s="6" t="s">
        <v>172</v>
      </c>
      <c r="J130" s="6"/>
      <c r="K130" s="17">
        <v>5.42</v>
      </c>
      <c r="L130" s="6" t="s">
        <v>92</v>
      </c>
      <c r="M130" s="8">
        <v>3.49E-2</v>
      </c>
      <c r="N130" s="8">
        <v>-9.1999999999999998E-2</v>
      </c>
      <c r="O130" s="7">
        <v>282414</v>
      </c>
      <c r="P130" s="7">
        <v>97</v>
      </c>
      <c r="Q130" s="7">
        <v>0</v>
      </c>
      <c r="R130" s="7">
        <v>273.94</v>
      </c>
      <c r="S130" s="8">
        <v>8.0000000000000004E-4</v>
      </c>
      <c r="T130" s="8">
        <v>8.9999999999999998E-4</v>
      </c>
      <c r="U130" s="8">
        <v>2.0000000000000001E-4</v>
      </c>
    </row>
    <row r="131" spans="2:21">
      <c r="B131" s="6" t="s">
        <v>318</v>
      </c>
      <c r="C131" s="17">
        <v>7770209</v>
      </c>
      <c r="D131" s="18" t="s">
        <v>122</v>
      </c>
      <c r="E131" s="6"/>
      <c r="F131" s="18">
        <v>520022732</v>
      </c>
      <c r="G131" s="6" t="s">
        <v>221</v>
      </c>
      <c r="H131" s="6" t="s">
        <v>202</v>
      </c>
      <c r="I131" s="6" t="s">
        <v>172</v>
      </c>
      <c r="J131" s="6"/>
      <c r="K131" s="17">
        <v>4.68</v>
      </c>
      <c r="L131" s="6" t="s">
        <v>92</v>
      </c>
      <c r="M131" s="8">
        <v>5.0900000000000001E-2</v>
      </c>
      <c r="N131" s="8">
        <v>1.0800000000000001E-2</v>
      </c>
      <c r="O131" s="7">
        <v>3782695.15</v>
      </c>
      <c r="P131" s="7">
        <v>119.25</v>
      </c>
      <c r="Q131" s="7">
        <v>634.23</v>
      </c>
      <c r="R131" s="7">
        <v>5145.1000000000004</v>
      </c>
      <c r="S131" s="8">
        <v>3.7000000000000002E-3</v>
      </c>
      <c r="T131" s="8">
        <v>1.7500000000000002E-2</v>
      </c>
      <c r="U131" s="8">
        <v>2.8999999999999998E-3</v>
      </c>
    </row>
    <row r="132" spans="2:21">
      <c r="B132" s="6" t="s">
        <v>319</v>
      </c>
      <c r="C132" s="17">
        <v>7770258</v>
      </c>
      <c r="D132" s="18" t="s">
        <v>122</v>
      </c>
      <c r="E132" s="6"/>
      <c r="F132" s="18">
        <v>520022732</v>
      </c>
      <c r="G132" s="6" t="s">
        <v>221</v>
      </c>
      <c r="H132" s="6" t="s">
        <v>202</v>
      </c>
      <c r="I132" s="6" t="s">
        <v>172</v>
      </c>
      <c r="J132" s="6"/>
      <c r="K132" s="17">
        <v>6.37</v>
      </c>
      <c r="L132" s="6" t="s">
        <v>92</v>
      </c>
      <c r="M132" s="8">
        <v>3.5200000000000002E-2</v>
      </c>
      <c r="N132" s="8">
        <v>1.34E-2</v>
      </c>
      <c r="O132" s="7">
        <v>1547397</v>
      </c>
      <c r="P132" s="7">
        <v>115</v>
      </c>
      <c r="Q132" s="7">
        <v>0</v>
      </c>
      <c r="R132" s="7">
        <v>1779.51</v>
      </c>
      <c r="S132" s="8">
        <v>1.8E-3</v>
      </c>
      <c r="T132" s="8">
        <v>6.0000000000000001E-3</v>
      </c>
      <c r="U132" s="8">
        <v>1E-3</v>
      </c>
    </row>
    <row r="133" spans="2:21">
      <c r="B133" s="6" t="s">
        <v>320</v>
      </c>
      <c r="C133" s="17">
        <v>1160167</v>
      </c>
      <c r="D133" s="18" t="s">
        <v>122</v>
      </c>
      <c r="E133" s="6"/>
      <c r="F133" s="18">
        <v>513668277</v>
      </c>
      <c r="G133" s="6" t="s">
        <v>170</v>
      </c>
      <c r="H133" s="6" t="s">
        <v>224</v>
      </c>
      <c r="I133" s="6" t="s">
        <v>176</v>
      </c>
      <c r="J133" s="6"/>
      <c r="K133" s="17">
        <v>3.87</v>
      </c>
      <c r="L133" s="6" t="s">
        <v>92</v>
      </c>
      <c r="M133" s="8">
        <v>1.09E-2</v>
      </c>
      <c r="N133" s="8">
        <v>8.5000000000000006E-3</v>
      </c>
      <c r="O133" s="7">
        <v>2025000</v>
      </c>
      <c r="P133" s="7">
        <v>101</v>
      </c>
      <c r="Q133" s="7">
        <v>0</v>
      </c>
      <c r="R133" s="7">
        <v>2045.25</v>
      </c>
      <c r="S133" s="8">
        <v>2.5999999999999999E-3</v>
      </c>
      <c r="T133" s="8">
        <v>6.8999999999999999E-3</v>
      </c>
      <c r="U133" s="8">
        <v>1.1999999999999999E-3</v>
      </c>
    </row>
    <row r="134" spans="2:21">
      <c r="B134" s="6" t="s">
        <v>321</v>
      </c>
      <c r="C134" s="17">
        <v>3900354</v>
      </c>
      <c r="D134" s="18" t="s">
        <v>122</v>
      </c>
      <c r="E134" s="6"/>
      <c r="F134" s="18">
        <v>520038506</v>
      </c>
      <c r="G134" s="6" t="s">
        <v>193</v>
      </c>
      <c r="H134" s="6" t="s">
        <v>228</v>
      </c>
      <c r="I134" s="6" t="s">
        <v>172</v>
      </c>
      <c r="J134" s="6"/>
      <c r="K134" s="17">
        <v>3.51</v>
      </c>
      <c r="L134" s="6" t="s">
        <v>92</v>
      </c>
      <c r="M134" s="8">
        <v>3.85E-2</v>
      </c>
      <c r="N134" s="8">
        <v>1.54E-2</v>
      </c>
      <c r="O134" s="7">
        <v>4186350.6</v>
      </c>
      <c r="P134" s="7">
        <v>110.52</v>
      </c>
      <c r="Q134" s="7">
        <v>0</v>
      </c>
      <c r="R134" s="7">
        <v>4626.75</v>
      </c>
      <c r="S134" s="8">
        <v>3.5000000000000001E-3</v>
      </c>
      <c r="T134" s="8">
        <v>1.5699999999999999E-2</v>
      </c>
      <c r="U134" s="8">
        <v>2.5999999999999999E-3</v>
      </c>
    </row>
    <row r="135" spans="2:21">
      <c r="B135" s="6" t="s">
        <v>322</v>
      </c>
      <c r="C135" s="17">
        <v>2300176</v>
      </c>
      <c r="D135" s="18" t="s">
        <v>122</v>
      </c>
      <c r="E135" s="6"/>
      <c r="F135" s="18">
        <v>520031931</v>
      </c>
      <c r="G135" s="6" t="s">
        <v>232</v>
      </c>
      <c r="H135" s="6" t="s">
        <v>228</v>
      </c>
      <c r="I135" s="6" t="s">
        <v>172</v>
      </c>
      <c r="J135" s="6"/>
      <c r="K135" s="17">
        <v>3.71</v>
      </c>
      <c r="L135" s="6" t="s">
        <v>92</v>
      </c>
      <c r="M135" s="8">
        <v>3.6499999999999998E-2</v>
      </c>
      <c r="N135" s="8">
        <v>1.1900000000000001E-2</v>
      </c>
      <c r="O135" s="7">
        <v>937068</v>
      </c>
      <c r="P135" s="7">
        <v>110.73</v>
      </c>
      <c r="Q135" s="7">
        <v>0</v>
      </c>
      <c r="R135" s="7">
        <v>1037.6199999999999</v>
      </c>
      <c r="S135" s="8">
        <v>4.0000000000000002E-4</v>
      </c>
      <c r="T135" s="8">
        <v>3.5000000000000001E-3</v>
      </c>
      <c r="U135" s="8">
        <v>5.9999999999999995E-4</v>
      </c>
    </row>
    <row r="136" spans="2:21">
      <c r="B136" s="6" t="s">
        <v>323</v>
      </c>
      <c r="C136" s="17">
        <v>1132521</v>
      </c>
      <c r="D136" s="18" t="s">
        <v>122</v>
      </c>
      <c r="E136" s="6"/>
      <c r="F136" s="18">
        <v>513623314</v>
      </c>
      <c r="G136" s="6" t="s">
        <v>193</v>
      </c>
      <c r="H136" s="6" t="s">
        <v>224</v>
      </c>
      <c r="I136" s="6" t="s">
        <v>176</v>
      </c>
      <c r="J136" s="6"/>
      <c r="K136" s="17">
        <v>2.44</v>
      </c>
      <c r="L136" s="6" t="s">
        <v>92</v>
      </c>
      <c r="M136" s="8">
        <v>3.5000000000000003E-2</v>
      </c>
      <c r="N136" s="8">
        <v>1.15E-2</v>
      </c>
      <c r="O136" s="7">
        <v>180397.28</v>
      </c>
      <c r="P136" s="7">
        <v>106.72</v>
      </c>
      <c r="Q136" s="7">
        <v>0</v>
      </c>
      <c r="R136" s="7">
        <v>192.52</v>
      </c>
      <c r="S136" s="8">
        <v>1.4E-3</v>
      </c>
      <c r="T136" s="8">
        <v>6.9999999999999999E-4</v>
      </c>
      <c r="U136" s="8">
        <v>1E-4</v>
      </c>
    </row>
    <row r="137" spans="2:21">
      <c r="B137" s="6" t="s">
        <v>324</v>
      </c>
      <c r="C137" s="17">
        <v>7670201</v>
      </c>
      <c r="D137" s="18" t="s">
        <v>122</v>
      </c>
      <c r="E137" s="6"/>
      <c r="F137" s="18">
        <v>520017450</v>
      </c>
      <c r="G137" s="6" t="s">
        <v>249</v>
      </c>
      <c r="H137" s="6" t="s">
        <v>228</v>
      </c>
      <c r="I137" s="6" t="s">
        <v>172</v>
      </c>
      <c r="J137" s="6"/>
      <c r="K137" s="17">
        <v>4.1399999999999997</v>
      </c>
      <c r="L137" s="6" t="s">
        <v>92</v>
      </c>
      <c r="M137" s="8">
        <v>2.2200000000000001E-2</v>
      </c>
      <c r="N137" s="8">
        <v>1.32E-2</v>
      </c>
      <c r="O137" s="7">
        <v>700000</v>
      </c>
      <c r="P137" s="7">
        <v>104.17</v>
      </c>
      <c r="Q137" s="7">
        <v>0</v>
      </c>
      <c r="R137" s="7">
        <v>729.19</v>
      </c>
      <c r="S137" s="8">
        <v>2.5999999999999999E-3</v>
      </c>
      <c r="T137" s="8">
        <v>2.5000000000000001E-3</v>
      </c>
      <c r="U137" s="8">
        <v>4.0000000000000002E-4</v>
      </c>
    </row>
    <row r="138" spans="2:21">
      <c r="B138" s="6" t="s">
        <v>325</v>
      </c>
      <c r="C138" s="17">
        <v>1157577</v>
      </c>
      <c r="D138" s="18" t="s">
        <v>122</v>
      </c>
      <c r="E138" s="6"/>
      <c r="F138" s="18">
        <v>1991033</v>
      </c>
      <c r="G138" s="6" t="s">
        <v>240</v>
      </c>
      <c r="H138" s="6" t="s">
        <v>228</v>
      </c>
      <c r="I138" s="6" t="s">
        <v>172</v>
      </c>
      <c r="J138" s="6"/>
      <c r="K138" s="17">
        <v>3.86</v>
      </c>
      <c r="L138" s="6" t="s">
        <v>92</v>
      </c>
      <c r="M138" s="8">
        <v>4.8000000000000001E-2</v>
      </c>
      <c r="N138" s="8">
        <v>2.8199999999999999E-2</v>
      </c>
      <c r="O138" s="7">
        <v>1068000</v>
      </c>
      <c r="P138" s="7">
        <v>110</v>
      </c>
      <c r="Q138" s="7">
        <v>0</v>
      </c>
      <c r="R138" s="7">
        <v>1174.8</v>
      </c>
      <c r="S138" s="8">
        <v>2.0999999999999999E-3</v>
      </c>
      <c r="T138" s="8">
        <v>4.0000000000000001E-3</v>
      </c>
      <c r="U138" s="8">
        <v>6.9999999999999999E-4</v>
      </c>
    </row>
    <row r="139" spans="2:21">
      <c r="B139" s="6" t="s">
        <v>326</v>
      </c>
      <c r="C139" s="17">
        <v>1138494</v>
      </c>
      <c r="D139" s="18" t="s">
        <v>122</v>
      </c>
      <c r="E139" s="6"/>
      <c r="F139" s="18">
        <v>520041997</v>
      </c>
      <c r="G139" s="6" t="s">
        <v>327</v>
      </c>
      <c r="H139" s="6" t="s">
        <v>228</v>
      </c>
      <c r="I139" s="6" t="s">
        <v>172</v>
      </c>
      <c r="J139" s="6"/>
      <c r="K139" s="17">
        <v>1.49</v>
      </c>
      <c r="L139" s="6" t="s">
        <v>92</v>
      </c>
      <c r="M139" s="8">
        <v>2.7900000000000001E-2</v>
      </c>
      <c r="N139" s="8">
        <v>-2E-3</v>
      </c>
      <c r="O139" s="7">
        <v>3783034.73</v>
      </c>
      <c r="P139" s="7">
        <v>104.5</v>
      </c>
      <c r="Q139" s="7">
        <v>0</v>
      </c>
      <c r="R139" s="7">
        <v>3953.27</v>
      </c>
      <c r="S139" s="8">
        <v>9.4000000000000004E-3</v>
      </c>
      <c r="T139" s="8">
        <v>1.34E-2</v>
      </c>
      <c r="U139" s="8">
        <v>2.2000000000000001E-3</v>
      </c>
    </row>
    <row r="140" spans="2:21">
      <c r="B140" s="6" t="s">
        <v>328</v>
      </c>
      <c r="C140" s="17">
        <v>1160647</v>
      </c>
      <c r="D140" s="18" t="s">
        <v>122</v>
      </c>
      <c r="E140" s="6"/>
      <c r="F140" s="18">
        <v>513754069</v>
      </c>
      <c r="G140" s="6" t="s">
        <v>249</v>
      </c>
      <c r="H140" s="6" t="s">
        <v>228</v>
      </c>
      <c r="I140" s="6" t="s">
        <v>172</v>
      </c>
      <c r="J140" s="6"/>
      <c r="K140" s="17">
        <v>6.02</v>
      </c>
      <c r="L140" s="6" t="s">
        <v>92</v>
      </c>
      <c r="M140" s="8">
        <v>2.64E-2</v>
      </c>
      <c r="N140" s="8">
        <v>2.2200000000000001E-2</v>
      </c>
      <c r="O140" s="7">
        <v>1192030.53</v>
      </c>
      <c r="P140" s="7">
        <v>102.61</v>
      </c>
      <c r="Q140" s="7">
        <v>0</v>
      </c>
      <c r="R140" s="7">
        <v>1223.1400000000001</v>
      </c>
      <c r="S140" s="8">
        <v>6.9999999999999999E-4</v>
      </c>
      <c r="T140" s="8">
        <v>4.1999999999999997E-3</v>
      </c>
      <c r="U140" s="8">
        <v>6.9999999999999999E-4</v>
      </c>
    </row>
    <row r="141" spans="2:21">
      <c r="B141" s="6" t="s">
        <v>329</v>
      </c>
      <c r="C141" s="17">
        <v>1132968</v>
      </c>
      <c r="D141" s="18" t="s">
        <v>122</v>
      </c>
      <c r="E141" s="6"/>
      <c r="F141" s="18">
        <v>513754069</v>
      </c>
      <c r="G141" s="6" t="s">
        <v>249</v>
      </c>
      <c r="H141" s="6" t="s">
        <v>228</v>
      </c>
      <c r="I141" s="6" t="s">
        <v>172</v>
      </c>
      <c r="J141" s="6"/>
      <c r="K141" s="17">
        <v>2.16</v>
      </c>
      <c r="L141" s="6" t="s">
        <v>92</v>
      </c>
      <c r="M141" s="8">
        <v>4.1399999999999999E-2</v>
      </c>
      <c r="N141" s="8">
        <v>1.09E-2</v>
      </c>
      <c r="O141" s="7">
        <v>0.18</v>
      </c>
      <c r="P141" s="7">
        <v>107.79</v>
      </c>
      <c r="Q141" s="7">
        <v>0</v>
      </c>
      <c r="R141" s="7">
        <v>0</v>
      </c>
      <c r="S141" s="8">
        <v>0</v>
      </c>
      <c r="T141" s="8">
        <v>0</v>
      </c>
      <c r="U141" s="8">
        <v>0</v>
      </c>
    </row>
    <row r="142" spans="2:21">
      <c r="B142" s="6" t="s">
        <v>330</v>
      </c>
      <c r="C142" s="17">
        <v>2260438</v>
      </c>
      <c r="D142" s="18" t="s">
        <v>122</v>
      </c>
      <c r="E142" s="6"/>
      <c r="F142" s="18">
        <v>520024126</v>
      </c>
      <c r="G142" s="6" t="s">
        <v>193</v>
      </c>
      <c r="H142" s="6" t="s">
        <v>228</v>
      </c>
      <c r="I142" s="6" t="s">
        <v>172</v>
      </c>
      <c r="J142" s="6"/>
      <c r="K142" s="17">
        <v>3.87</v>
      </c>
      <c r="L142" s="6" t="s">
        <v>92</v>
      </c>
      <c r="M142" s="8">
        <v>5.6500000000000002E-2</v>
      </c>
      <c r="N142" s="8">
        <v>1.66E-2</v>
      </c>
      <c r="O142" s="7">
        <v>397176.47</v>
      </c>
      <c r="P142" s="7">
        <v>117.6</v>
      </c>
      <c r="Q142" s="7">
        <v>0</v>
      </c>
      <c r="R142" s="7">
        <v>467.08</v>
      </c>
      <c r="S142" s="8">
        <v>1.2999999999999999E-3</v>
      </c>
      <c r="T142" s="8">
        <v>1.6000000000000001E-3</v>
      </c>
      <c r="U142" s="8">
        <v>2.9999999999999997E-4</v>
      </c>
    </row>
    <row r="143" spans="2:21">
      <c r="B143" s="6" t="s">
        <v>331</v>
      </c>
      <c r="C143" s="17">
        <v>2260420</v>
      </c>
      <c r="D143" s="18" t="s">
        <v>122</v>
      </c>
      <c r="E143" s="6"/>
      <c r="F143" s="18">
        <v>520024126</v>
      </c>
      <c r="G143" s="6" t="s">
        <v>193</v>
      </c>
      <c r="H143" s="6" t="s">
        <v>228</v>
      </c>
      <c r="I143" s="6" t="s">
        <v>172</v>
      </c>
      <c r="J143" s="6"/>
      <c r="K143" s="17">
        <v>1.94</v>
      </c>
      <c r="L143" s="6" t="s">
        <v>92</v>
      </c>
      <c r="M143" s="8">
        <v>5.74E-2</v>
      </c>
      <c r="N143" s="8">
        <v>1.26E-2</v>
      </c>
      <c r="O143" s="7">
        <v>80743.820000000007</v>
      </c>
      <c r="P143" s="7">
        <v>108.8</v>
      </c>
      <c r="Q143" s="7">
        <v>2.3199999999999998</v>
      </c>
      <c r="R143" s="7">
        <v>90.17</v>
      </c>
      <c r="S143" s="8">
        <v>5.4000000000000003E-3</v>
      </c>
      <c r="T143" s="8">
        <v>2.9999999999999997E-4</v>
      </c>
      <c r="U143" s="8">
        <v>1E-4</v>
      </c>
    </row>
    <row r="144" spans="2:21">
      <c r="B144" s="6" t="s">
        <v>332</v>
      </c>
      <c r="C144" s="17">
        <v>1156041</v>
      </c>
      <c r="D144" s="18" t="s">
        <v>122</v>
      </c>
      <c r="E144" s="6"/>
      <c r="F144" s="18">
        <v>513230029</v>
      </c>
      <c r="G144" s="6" t="s">
        <v>249</v>
      </c>
      <c r="H144" s="6" t="s">
        <v>224</v>
      </c>
      <c r="I144" s="6" t="s">
        <v>176</v>
      </c>
      <c r="J144" s="6"/>
      <c r="K144" s="17">
        <v>5.53</v>
      </c>
      <c r="L144" s="6" t="s">
        <v>92</v>
      </c>
      <c r="M144" s="8">
        <v>4.1000000000000002E-2</v>
      </c>
      <c r="N144" s="8">
        <v>2.0500000000000001E-2</v>
      </c>
      <c r="O144" s="7">
        <v>1025000</v>
      </c>
      <c r="P144" s="7">
        <v>115</v>
      </c>
      <c r="Q144" s="7">
        <v>0</v>
      </c>
      <c r="R144" s="7">
        <v>1178.75</v>
      </c>
      <c r="S144" s="8">
        <v>1.4E-3</v>
      </c>
      <c r="T144" s="8">
        <v>4.0000000000000001E-3</v>
      </c>
      <c r="U144" s="8">
        <v>6.9999999999999999E-4</v>
      </c>
    </row>
    <row r="145" spans="2:21">
      <c r="B145" s="6" t="s">
        <v>333</v>
      </c>
      <c r="C145" s="17">
        <v>1139286</v>
      </c>
      <c r="D145" s="18" t="s">
        <v>122</v>
      </c>
      <c r="E145" s="6"/>
      <c r="F145" s="18">
        <v>513230029</v>
      </c>
      <c r="G145" s="6" t="s">
        <v>249</v>
      </c>
      <c r="H145" s="6" t="s">
        <v>224</v>
      </c>
      <c r="I145" s="6" t="s">
        <v>176</v>
      </c>
      <c r="J145" s="6"/>
      <c r="K145" s="17">
        <v>3.57</v>
      </c>
      <c r="L145" s="6" t="s">
        <v>92</v>
      </c>
      <c r="M145" s="8">
        <v>3.2899999999999999E-2</v>
      </c>
      <c r="N145" s="8">
        <v>1.5900000000000001E-2</v>
      </c>
      <c r="O145" s="7">
        <v>1175000</v>
      </c>
      <c r="P145" s="7">
        <v>106.96</v>
      </c>
      <c r="Q145" s="7">
        <v>0</v>
      </c>
      <c r="R145" s="7">
        <v>1256.78</v>
      </c>
      <c r="S145" s="8">
        <v>1.2999999999999999E-3</v>
      </c>
      <c r="T145" s="8">
        <v>4.3E-3</v>
      </c>
      <c r="U145" s="8">
        <v>6.9999999999999999E-4</v>
      </c>
    </row>
    <row r="146" spans="2:21">
      <c r="B146" s="6" t="s">
        <v>334</v>
      </c>
      <c r="C146" s="17">
        <v>1135862</v>
      </c>
      <c r="D146" s="18" t="s">
        <v>122</v>
      </c>
      <c r="E146" s="6"/>
      <c r="F146" s="18">
        <v>513230029</v>
      </c>
      <c r="G146" s="6" t="s">
        <v>249</v>
      </c>
      <c r="H146" s="6" t="s">
        <v>224</v>
      </c>
      <c r="I146" s="6" t="s">
        <v>176</v>
      </c>
      <c r="J146" s="6"/>
      <c r="K146" s="17">
        <v>2.4</v>
      </c>
      <c r="L146" s="6" t="s">
        <v>92</v>
      </c>
      <c r="M146" s="8">
        <v>3.5799999999999998E-2</v>
      </c>
      <c r="N146" s="8">
        <v>1.54E-2</v>
      </c>
      <c r="O146" s="7">
        <v>807675</v>
      </c>
      <c r="P146" s="7">
        <v>106.76</v>
      </c>
      <c r="Q146" s="7">
        <v>0</v>
      </c>
      <c r="R146" s="7">
        <v>862.27</v>
      </c>
      <c r="S146" s="8">
        <v>6.9999999999999999E-4</v>
      </c>
      <c r="T146" s="8">
        <v>2.8999999999999998E-3</v>
      </c>
      <c r="U146" s="8">
        <v>5.0000000000000001E-4</v>
      </c>
    </row>
    <row r="147" spans="2:21">
      <c r="B147" s="6" t="s">
        <v>335</v>
      </c>
      <c r="C147" s="17">
        <v>3230240</v>
      </c>
      <c r="D147" s="18" t="s">
        <v>122</v>
      </c>
      <c r="E147" s="6"/>
      <c r="F147" s="18">
        <v>520037789</v>
      </c>
      <c r="G147" s="6" t="s">
        <v>193</v>
      </c>
      <c r="H147" s="6" t="s">
        <v>228</v>
      </c>
      <c r="I147" s="6" t="s">
        <v>172</v>
      </c>
      <c r="J147" s="6"/>
      <c r="K147" s="17">
        <v>3.6</v>
      </c>
      <c r="L147" s="6" t="s">
        <v>92</v>
      </c>
      <c r="M147" s="8">
        <v>3.5000000000000003E-2</v>
      </c>
      <c r="N147" s="8">
        <v>1.7100000000000001E-2</v>
      </c>
      <c r="O147" s="7">
        <v>408254.45</v>
      </c>
      <c r="P147" s="7">
        <v>107.5</v>
      </c>
      <c r="Q147" s="7">
        <v>0</v>
      </c>
      <c r="R147" s="7">
        <v>438.87</v>
      </c>
      <c r="S147" s="8">
        <v>4.0000000000000002E-4</v>
      </c>
      <c r="T147" s="8">
        <v>1.5E-3</v>
      </c>
      <c r="U147" s="8">
        <v>2.0000000000000001E-4</v>
      </c>
    </row>
    <row r="148" spans="2:21">
      <c r="B148" s="6" t="s">
        <v>336</v>
      </c>
      <c r="C148" s="17">
        <v>1135920</v>
      </c>
      <c r="D148" s="18" t="s">
        <v>122</v>
      </c>
      <c r="E148" s="6"/>
      <c r="F148" s="18">
        <v>513937714</v>
      </c>
      <c r="G148" s="6" t="s">
        <v>249</v>
      </c>
      <c r="H148" s="6" t="s">
        <v>224</v>
      </c>
      <c r="I148" s="6" t="s">
        <v>176</v>
      </c>
      <c r="J148" s="6"/>
      <c r="K148" s="17">
        <v>3.5</v>
      </c>
      <c r="L148" s="6" t="s">
        <v>92</v>
      </c>
      <c r="M148" s="8">
        <v>4.1000000000000002E-2</v>
      </c>
      <c r="N148" s="8">
        <v>1.11E-2</v>
      </c>
      <c r="O148" s="7">
        <v>1225217</v>
      </c>
      <c r="P148" s="7">
        <v>111.99</v>
      </c>
      <c r="Q148" s="7">
        <v>0</v>
      </c>
      <c r="R148" s="7">
        <v>1372.12</v>
      </c>
      <c r="S148" s="8">
        <v>4.1000000000000003E-3</v>
      </c>
      <c r="T148" s="8">
        <v>4.7000000000000002E-3</v>
      </c>
      <c r="U148" s="8">
        <v>8.0000000000000004E-4</v>
      </c>
    </row>
    <row r="149" spans="2:21">
      <c r="B149" s="6" t="s">
        <v>337</v>
      </c>
      <c r="C149" s="17">
        <v>1160258</v>
      </c>
      <c r="D149" s="18" t="s">
        <v>122</v>
      </c>
      <c r="E149" s="6"/>
      <c r="F149" s="18">
        <v>61036137</v>
      </c>
      <c r="G149" s="6" t="s">
        <v>240</v>
      </c>
      <c r="H149" s="6" t="s">
        <v>228</v>
      </c>
      <c r="I149" s="6" t="s">
        <v>172</v>
      </c>
      <c r="J149" s="6"/>
      <c r="K149" s="17">
        <v>4.8899999999999997</v>
      </c>
      <c r="L149" s="6" t="s">
        <v>92</v>
      </c>
      <c r="M149" s="8">
        <v>4.4999999999999998E-2</v>
      </c>
      <c r="N149" s="8">
        <v>5.6899999999999999E-2</v>
      </c>
      <c r="O149" s="7">
        <v>799006.5</v>
      </c>
      <c r="P149" s="7">
        <v>96.71</v>
      </c>
      <c r="Q149" s="7">
        <v>0</v>
      </c>
      <c r="R149" s="7">
        <v>772.72</v>
      </c>
      <c r="S149" s="8">
        <v>2.0999999999999999E-3</v>
      </c>
      <c r="T149" s="8">
        <v>2.5999999999999999E-3</v>
      </c>
      <c r="U149" s="8">
        <v>4.0000000000000002E-4</v>
      </c>
    </row>
    <row r="150" spans="2:21">
      <c r="B150" s="6" t="s">
        <v>338</v>
      </c>
      <c r="C150" s="17">
        <v>1132505</v>
      </c>
      <c r="D150" s="18" t="s">
        <v>122</v>
      </c>
      <c r="E150" s="6"/>
      <c r="F150" s="18">
        <v>510216054</v>
      </c>
      <c r="G150" s="6" t="s">
        <v>211</v>
      </c>
      <c r="H150" s="6" t="s">
        <v>228</v>
      </c>
      <c r="I150" s="6" t="s">
        <v>172</v>
      </c>
      <c r="J150" s="6"/>
      <c r="K150" s="17">
        <v>3.56</v>
      </c>
      <c r="L150" s="6" t="s">
        <v>92</v>
      </c>
      <c r="M150" s="8">
        <v>1.7644E-2</v>
      </c>
      <c r="N150" s="8">
        <v>1.32E-2</v>
      </c>
      <c r="O150" s="7">
        <v>668757.01</v>
      </c>
      <c r="P150" s="7">
        <v>101.76</v>
      </c>
      <c r="Q150" s="7">
        <v>0</v>
      </c>
      <c r="R150" s="7">
        <v>680.53</v>
      </c>
      <c r="S150" s="8">
        <v>1E-3</v>
      </c>
      <c r="T150" s="8">
        <v>2.3E-3</v>
      </c>
      <c r="U150" s="8">
        <v>4.0000000000000002E-4</v>
      </c>
    </row>
    <row r="151" spans="2:21">
      <c r="B151" s="6" t="s">
        <v>339</v>
      </c>
      <c r="C151" s="17">
        <v>1133529</v>
      </c>
      <c r="D151" s="18" t="s">
        <v>122</v>
      </c>
      <c r="E151" s="6"/>
      <c r="F151" s="18">
        <v>514290345</v>
      </c>
      <c r="G151" s="6" t="s">
        <v>249</v>
      </c>
      <c r="H151" s="6" t="s">
        <v>228</v>
      </c>
      <c r="I151" s="6" t="s">
        <v>172</v>
      </c>
      <c r="J151" s="6"/>
      <c r="K151" s="17">
        <v>3.15</v>
      </c>
      <c r="L151" s="6" t="s">
        <v>92</v>
      </c>
      <c r="M151" s="8">
        <v>3.85E-2</v>
      </c>
      <c r="N151" s="8">
        <v>1.0800000000000001E-2</v>
      </c>
      <c r="O151" s="7">
        <v>423079</v>
      </c>
      <c r="P151" s="7">
        <v>109.69</v>
      </c>
      <c r="Q151" s="7">
        <v>0</v>
      </c>
      <c r="R151" s="7">
        <v>464.08</v>
      </c>
      <c r="S151" s="8">
        <v>1.1000000000000001E-3</v>
      </c>
      <c r="T151" s="8">
        <v>1.6000000000000001E-3</v>
      </c>
      <c r="U151" s="8">
        <v>2.9999999999999997E-4</v>
      </c>
    </row>
    <row r="152" spans="2:21">
      <c r="B152" s="6" t="s">
        <v>340</v>
      </c>
      <c r="C152" s="17">
        <v>1139815</v>
      </c>
      <c r="D152" s="18" t="s">
        <v>122</v>
      </c>
      <c r="E152" s="6"/>
      <c r="F152" s="18">
        <v>514290345</v>
      </c>
      <c r="G152" s="6" t="s">
        <v>249</v>
      </c>
      <c r="H152" s="6" t="s">
        <v>228</v>
      </c>
      <c r="I152" s="6" t="s">
        <v>172</v>
      </c>
      <c r="J152" s="6"/>
      <c r="K152" s="17">
        <v>4.4800000000000004</v>
      </c>
      <c r="L152" s="6" t="s">
        <v>92</v>
      </c>
      <c r="M152" s="8">
        <v>3.61E-2</v>
      </c>
      <c r="N152" s="8">
        <v>1.2800000000000001E-2</v>
      </c>
      <c r="O152" s="7">
        <v>666421</v>
      </c>
      <c r="P152" s="7">
        <v>111.5</v>
      </c>
      <c r="Q152" s="7">
        <v>0</v>
      </c>
      <c r="R152" s="7">
        <v>743.06</v>
      </c>
      <c r="S152" s="8">
        <v>8.9999999999999998E-4</v>
      </c>
      <c r="T152" s="8">
        <v>2.5000000000000001E-3</v>
      </c>
      <c r="U152" s="8">
        <v>4.0000000000000002E-4</v>
      </c>
    </row>
    <row r="153" spans="2:21">
      <c r="B153" s="6" t="s">
        <v>341</v>
      </c>
      <c r="C153" s="17">
        <v>1159359</v>
      </c>
      <c r="D153" s="18" t="s">
        <v>122</v>
      </c>
      <c r="E153" s="6"/>
      <c r="F153" s="18">
        <v>514290345</v>
      </c>
      <c r="G153" s="6" t="s">
        <v>249</v>
      </c>
      <c r="H153" s="6" t="s">
        <v>228</v>
      </c>
      <c r="I153" s="6" t="s">
        <v>172</v>
      </c>
      <c r="J153" s="6"/>
      <c r="K153" s="17">
        <v>7.69</v>
      </c>
      <c r="L153" s="6" t="s">
        <v>92</v>
      </c>
      <c r="M153" s="8">
        <v>2.6200000000000001E-2</v>
      </c>
      <c r="N153" s="8">
        <v>1.9099999999999999E-2</v>
      </c>
      <c r="O153" s="7">
        <v>63000</v>
      </c>
      <c r="P153" s="7">
        <v>106.8</v>
      </c>
      <c r="Q153" s="7">
        <v>0</v>
      </c>
      <c r="R153" s="7">
        <v>67.28</v>
      </c>
      <c r="S153" s="8">
        <v>1E-4</v>
      </c>
      <c r="T153" s="8">
        <v>2.0000000000000001E-4</v>
      </c>
      <c r="U153" s="8">
        <v>0</v>
      </c>
    </row>
    <row r="154" spans="2:21">
      <c r="B154" s="6" t="s">
        <v>342</v>
      </c>
      <c r="C154" s="17">
        <v>1163062</v>
      </c>
      <c r="D154" s="18" t="s">
        <v>122</v>
      </c>
      <c r="E154" s="6"/>
      <c r="F154" s="18">
        <v>1900288</v>
      </c>
      <c r="G154" s="6" t="s">
        <v>240</v>
      </c>
      <c r="H154" s="6" t="s">
        <v>228</v>
      </c>
      <c r="I154" s="6" t="s">
        <v>172</v>
      </c>
      <c r="J154" s="6"/>
      <c r="K154" s="17">
        <v>3.92</v>
      </c>
      <c r="L154" s="6" t="s">
        <v>92</v>
      </c>
      <c r="M154" s="8">
        <v>3.9300000000000002E-2</v>
      </c>
      <c r="N154" s="8">
        <v>9.4899999999999998E-2</v>
      </c>
      <c r="O154" s="7">
        <v>548000</v>
      </c>
      <c r="P154" s="7">
        <v>82</v>
      </c>
      <c r="Q154" s="7">
        <v>0</v>
      </c>
      <c r="R154" s="7">
        <v>449.36</v>
      </c>
      <c r="S154" s="8">
        <v>2.2000000000000001E-3</v>
      </c>
      <c r="T154" s="8">
        <v>1.5E-3</v>
      </c>
      <c r="U154" s="8">
        <v>2.9999999999999997E-4</v>
      </c>
    </row>
    <row r="155" spans="2:21">
      <c r="B155" s="6" t="s">
        <v>343</v>
      </c>
      <c r="C155" s="17">
        <v>1133289</v>
      </c>
      <c r="D155" s="18" t="s">
        <v>122</v>
      </c>
      <c r="E155" s="6"/>
      <c r="F155" s="18">
        <v>510119068</v>
      </c>
      <c r="G155" s="6" t="s">
        <v>344</v>
      </c>
      <c r="H155" s="6" t="s">
        <v>345</v>
      </c>
      <c r="I155" s="6" t="s">
        <v>172</v>
      </c>
      <c r="J155" s="6"/>
      <c r="K155" s="17">
        <v>2.17</v>
      </c>
      <c r="L155" s="6" t="s">
        <v>92</v>
      </c>
      <c r="M155" s="8">
        <v>4.7500000000000001E-2</v>
      </c>
      <c r="N155" s="8">
        <v>1.24E-2</v>
      </c>
      <c r="O155" s="7">
        <v>2381689.7200000002</v>
      </c>
      <c r="P155" s="7">
        <v>108.92</v>
      </c>
      <c r="Q155" s="7">
        <v>0</v>
      </c>
      <c r="R155" s="7">
        <v>2594.14</v>
      </c>
      <c r="S155" s="8">
        <v>5.7000000000000002E-3</v>
      </c>
      <c r="T155" s="8">
        <v>8.8000000000000005E-3</v>
      </c>
      <c r="U155" s="8">
        <v>1.5E-3</v>
      </c>
    </row>
    <row r="156" spans="2:21">
      <c r="B156" s="6" t="s">
        <v>346</v>
      </c>
      <c r="C156" s="17">
        <v>7390149</v>
      </c>
      <c r="D156" s="18" t="s">
        <v>122</v>
      </c>
      <c r="E156" s="6"/>
      <c r="F156" s="18">
        <v>520028911</v>
      </c>
      <c r="G156" s="6" t="s">
        <v>276</v>
      </c>
      <c r="H156" s="6" t="s">
        <v>345</v>
      </c>
      <c r="I156" s="6" t="s">
        <v>172</v>
      </c>
      <c r="J156" s="6"/>
      <c r="K156" s="17">
        <v>3.09</v>
      </c>
      <c r="L156" s="6" t="s">
        <v>92</v>
      </c>
      <c r="M156" s="8">
        <v>3.7499999999999999E-2</v>
      </c>
      <c r="N156" s="8">
        <v>1.11E-2</v>
      </c>
      <c r="O156" s="7">
        <v>0.16</v>
      </c>
      <c r="P156" s="7">
        <v>109.3</v>
      </c>
      <c r="Q156" s="7">
        <v>0</v>
      </c>
      <c r="R156" s="7">
        <v>0</v>
      </c>
      <c r="S156" s="8">
        <v>0</v>
      </c>
      <c r="T156" s="8">
        <v>0</v>
      </c>
      <c r="U156" s="8">
        <v>0</v>
      </c>
    </row>
    <row r="157" spans="2:21">
      <c r="B157" s="6" t="s">
        <v>347</v>
      </c>
      <c r="C157" s="17">
        <v>7390222</v>
      </c>
      <c r="D157" s="18" t="s">
        <v>122</v>
      </c>
      <c r="E157" s="6"/>
      <c r="F157" s="18">
        <v>520028911</v>
      </c>
      <c r="G157" s="6" t="s">
        <v>276</v>
      </c>
      <c r="H157" s="6" t="s">
        <v>345</v>
      </c>
      <c r="I157" s="6" t="s">
        <v>172</v>
      </c>
      <c r="J157" s="6"/>
      <c r="K157" s="17">
        <v>5.67</v>
      </c>
      <c r="L157" s="6" t="s">
        <v>92</v>
      </c>
      <c r="M157" s="8">
        <v>3.7499999999999999E-2</v>
      </c>
      <c r="N157" s="8">
        <v>1.6199999999999999E-2</v>
      </c>
      <c r="O157" s="7">
        <v>1989000</v>
      </c>
      <c r="P157" s="7">
        <v>113.46</v>
      </c>
      <c r="Q157" s="7">
        <v>0</v>
      </c>
      <c r="R157" s="7">
        <v>2256.7199999999998</v>
      </c>
      <c r="S157" s="8">
        <v>5.4000000000000003E-3</v>
      </c>
      <c r="T157" s="8">
        <v>7.7000000000000002E-3</v>
      </c>
      <c r="U157" s="8">
        <v>1.2999999999999999E-3</v>
      </c>
    </row>
    <row r="158" spans="2:21">
      <c r="B158" s="6" t="s">
        <v>348</v>
      </c>
      <c r="C158" s="17">
        <v>1155795</v>
      </c>
      <c r="D158" s="18" t="s">
        <v>122</v>
      </c>
      <c r="E158" s="6"/>
      <c r="F158" s="18">
        <v>1981143</v>
      </c>
      <c r="G158" s="6" t="s">
        <v>265</v>
      </c>
      <c r="H158" s="6" t="s">
        <v>345</v>
      </c>
      <c r="I158" s="6" t="s">
        <v>172</v>
      </c>
      <c r="J158" s="6"/>
      <c r="K158" s="17">
        <v>2.25</v>
      </c>
      <c r="L158" s="6" t="s">
        <v>92</v>
      </c>
      <c r="M158" s="8">
        <v>0.06</v>
      </c>
      <c r="N158" s="8">
        <v>7.0199999999999999E-2</v>
      </c>
      <c r="O158" s="7">
        <v>587499</v>
      </c>
      <c r="P158" s="7">
        <v>100</v>
      </c>
      <c r="Q158" s="7">
        <v>0</v>
      </c>
      <c r="R158" s="7">
        <v>587.5</v>
      </c>
      <c r="S158" s="8">
        <v>2.3999999999999998E-3</v>
      </c>
      <c r="T158" s="8">
        <v>2E-3</v>
      </c>
      <c r="U158" s="8">
        <v>2.9999999999999997E-4</v>
      </c>
    </row>
    <row r="159" spans="2:21">
      <c r="B159" s="6" t="s">
        <v>349</v>
      </c>
      <c r="C159" s="17">
        <v>1160811</v>
      </c>
      <c r="D159" s="18" t="s">
        <v>122</v>
      </c>
      <c r="E159" s="6"/>
      <c r="F159" s="18">
        <v>1981143</v>
      </c>
      <c r="G159" s="6" t="s">
        <v>265</v>
      </c>
      <c r="H159" s="6" t="s">
        <v>345</v>
      </c>
      <c r="I159" s="6" t="s">
        <v>172</v>
      </c>
      <c r="J159" s="6"/>
      <c r="K159" s="17">
        <v>3.27</v>
      </c>
      <c r="L159" s="6" t="s">
        <v>92</v>
      </c>
      <c r="M159" s="8">
        <v>4.7500000000000001E-2</v>
      </c>
      <c r="N159" s="8">
        <v>5.7500000000000002E-2</v>
      </c>
      <c r="O159" s="7">
        <v>1450925.1</v>
      </c>
      <c r="P159" s="7">
        <v>97.22</v>
      </c>
      <c r="Q159" s="7">
        <v>0</v>
      </c>
      <c r="R159" s="7">
        <v>1410.59</v>
      </c>
      <c r="S159" s="8">
        <v>2.3999999999999998E-3</v>
      </c>
      <c r="T159" s="8">
        <v>4.7999999999999996E-3</v>
      </c>
      <c r="U159" s="8">
        <v>8.0000000000000004E-4</v>
      </c>
    </row>
    <row r="160" spans="2:21">
      <c r="B160" s="6" t="s">
        <v>350</v>
      </c>
      <c r="C160" s="17">
        <v>6270144</v>
      </c>
      <c r="D160" s="18" t="s">
        <v>122</v>
      </c>
      <c r="E160" s="6"/>
      <c r="F160" s="18">
        <v>520025602</v>
      </c>
      <c r="G160" s="6" t="s">
        <v>351</v>
      </c>
      <c r="H160" s="6" t="s">
        <v>266</v>
      </c>
      <c r="I160" s="6" t="s">
        <v>176</v>
      </c>
      <c r="J160" s="6"/>
      <c r="K160" s="17">
        <v>4.0199999999999996</v>
      </c>
      <c r="L160" s="6" t="s">
        <v>92</v>
      </c>
      <c r="M160" s="8">
        <v>0.05</v>
      </c>
      <c r="N160" s="8">
        <v>2.7E-2</v>
      </c>
      <c r="O160" s="7">
        <v>13255.4</v>
      </c>
      <c r="P160" s="7">
        <v>109.86</v>
      </c>
      <c r="Q160" s="7">
        <v>0</v>
      </c>
      <c r="R160" s="7">
        <v>14.56</v>
      </c>
      <c r="S160" s="8">
        <v>0</v>
      </c>
      <c r="T160" s="8">
        <v>0</v>
      </c>
      <c r="U160" s="8">
        <v>0</v>
      </c>
    </row>
    <row r="161" spans="2:21">
      <c r="B161" s="6" t="s">
        <v>352</v>
      </c>
      <c r="C161" s="17">
        <v>1136936</v>
      </c>
      <c r="D161" s="18" t="s">
        <v>122</v>
      </c>
      <c r="E161" s="6"/>
      <c r="F161" s="18">
        <v>511399388</v>
      </c>
      <c r="G161" s="6" t="s">
        <v>280</v>
      </c>
      <c r="H161" s="6" t="s">
        <v>266</v>
      </c>
      <c r="I161" s="6" t="s">
        <v>176</v>
      </c>
      <c r="J161" s="6"/>
      <c r="K161" s="17">
        <v>1.22</v>
      </c>
      <c r="L161" s="6" t="s">
        <v>92</v>
      </c>
      <c r="M161" s="8">
        <v>3.4500000000000003E-2</v>
      </c>
      <c r="N161" s="8">
        <v>2.18E-2</v>
      </c>
      <c r="O161" s="7">
        <v>37526.25</v>
      </c>
      <c r="P161" s="7">
        <v>102.42</v>
      </c>
      <c r="Q161" s="7">
        <v>0</v>
      </c>
      <c r="R161" s="7">
        <v>38.43</v>
      </c>
      <c r="S161" s="8">
        <v>2.9999999999999997E-4</v>
      </c>
      <c r="T161" s="8">
        <v>1E-4</v>
      </c>
      <c r="U161" s="8">
        <v>0</v>
      </c>
    </row>
    <row r="162" spans="2:21">
      <c r="B162" s="6" t="s">
        <v>353</v>
      </c>
      <c r="C162" s="17">
        <v>1161322</v>
      </c>
      <c r="D162" s="18" t="s">
        <v>122</v>
      </c>
      <c r="E162" s="6"/>
      <c r="F162" s="18">
        <v>1991033</v>
      </c>
      <c r="G162" s="6" t="s">
        <v>240</v>
      </c>
      <c r="H162" s="6" t="s">
        <v>345</v>
      </c>
      <c r="I162" s="6" t="s">
        <v>172</v>
      </c>
      <c r="J162" s="6"/>
      <c r="K162" s="17">
        <v>5.1100000000000003</v>
      </c>
      <c r="L162" s="6" t="s">
        <v>92</v>
      </c>
      <c r="M162" s="8">
        <v>4.3499999999999997E-2</v>
      </c>
      <c r="N162" s="8">
        <v>5.3999999999999999E-2</v>
      </c>
      <c r="O162" s="7">
        <v>620128</v>
      </c>
      <c r="P162" s="7">
        <v>95.89</v>
      </c>
      <c r="Q162" s="7">
        <v>0</v>
      </c>
      <c r="R162" s="7">
        <v>594.64</v>
      </c>
      <c r="S162" s="8">
        <v>2.7000000000000001E-3</v>
      </c>
      <c r="T162" s="8">
        <v>2E-3</v>
      </c>
      <c r="U162" s="8">
        <v>2.9999999999999997E-4</v>
      </c>
    </row>
    <row r="163" spans="2:21">
      <c r="B163" s="6" t="s">
        <v>354</v>
      </c>
      <c r="C163" s="17">
        <v>1160746</v>
      </c>
      <c r="D163" s="18" t="s">
        <v>122</v>
      </c>
      <c r="E163" s="6"/>
      <c r="F163" s="18">
        <v>1838682</v>
      </c>
      <c r="G163" s="6" t="s">
        <v>240</v>
      </c>
      <c r="H163" s="6" t="s">
        <v>345</v>
      </c>
      <c r="I163" s="6" t="s">
        <v>172</v>
      </c>
      <c r="J163" s="6"/>
      <c r="K163" s="17">
        <v>3.8</v>
      </c>
      <c r="L163" s="6" t="s">
        <v>92</v>
      </c>
      <c r="M163" s="8">
        <v>3.95E-2</v>
      </c>
      <c r="N163" s="8">
        <v>5.1999999999999998E-2</v>
      </c>
      <c r="O163" s="7">
        <v>558000</v>
      </c>
      <c r="P163" s="7">
        <v>96.95</v>
      </c>
      <c r="Q163" s="7">
        <v>0</v>
      </c>
      <c r="R163" s="7">
        <v>540.98</v>
      </c>
      <c r="S163" s="8">
        <v>1.6000000000000001E-3</v>
      </c>
      <c r="T163" s="8">
        <v>1.8E-3</v>
      </c>
      <c r="U163" s="8">
        <v>2.9999999999999997E-4</v>
      </c>
    </row>
    <row r="164" spans="2:21">
      <c r="B164" s="6" t="s">
        <v>355</v>
      </c>
      <c r="C164" s="17">
        <v>1161371</v>
      </c>
      <c r="D164" s="18" t="s">
        <v>122</v>
      </c>
      <c r="E164" s="6"/>
      <c r="F164" s="18">
        <v>520043795</v>
      </c>
      <c r="G164" s="6" t="s">
        <v>265</v>
      </c>
      <c r="H164" s="6" t="s">
        <v>266</v>
      </c>
      <c r="I164" s="6" t="s">
        <v>176</v>
      </c>
      <c r="J164" s="6"/>
      <c r="K164" s="17">
        <v>5.75</v>
      </c>
      <c r="L164" s="6" t="s">
        <v>92</v>
      </c>
      <c r="M164" s="8">
        <v>2.1100000000000001E-2</v>
      </c>
      <c r="N164" s="8">
        <v>1.9900000000000001E-2</v>
      </c>
      <c r="O164" s="7">
        <v>244000</v>
      </c>
      <c r="P164" s="7">
        <v>101.4</v>
      </c>
      <c r="Q164" s="7">
        <v>0</v>
      </c>
      <c r="R164" s="7">
        <v>247.42</v>
      </c>
      <c r="S164" s="8">
        <v>5.9999999999999995E-4</v>
      </c>
      <c r="T164" s="8">
        <v>8.0000000000000004E-4</v>
      </c>
      <c r="U164" s="8">
        <v>1E-4</v>
      </c>
    </row>
    <row r="165" spans="2:21">
      <c r="B165" s="6" t="s">
        <v>356</v>
      </c>
      <c r="C165" s="17">
        <v>1160241</v>
      </c>
      <c r="D165" s="18" t="s">
        <v>122</v>
      </c>
      <c r="E165" s="6"/>
      <c r="F165" s="18">
        <v>513937714</v>
      </c>
      <c r="G165" s="6" t="s">
        <v>249</v>
      </c>
      <c r="H165" s="6" t="s">
        <v>266</v>
      </c>
      <c r="I165" s="6" t="s">
        <v>176</v>
      </c>
      <c r="J165" s="6"/>
      <c r="K165" s="17">
        <v>5.71</v>
      </c>
      <c r="L165" s="6" t="s">
        <v>92</v>
      </c>
      <c r="M165" s="8">
        <v>1.84E-2</v>
      </c>
      <c r="N165" s="8">
        <v>1.55E-2</v>
      </c>
      <c r="O165" s="7">
        <v>548000</v>
      </c>
      <c r="P165" s="7">
        <v>101.67</v>
      </c>
      <c r="Q165" s="7">
        <v>0</v>
      </c>
      <c r="R165" s="7">
        <v>557.15</v>
      </c>
      <c r="S165" s="8">
        <v>1.8E-3</v>
      </c>
      <c r="T165" s="8">
        <v>1.9E-3</v>
      </c>
      <c r="U165" s="8">
        <v>2.9999999999999997E-4</v>
      </c>
    </row>
    <row r="166" spans="2:21">
      <c r="B166" s="6" t="s">
        <v>357</v>
      </c>
      <c r="C166" s="17">
        <v>6320105</v>
      </c>
      <c r="D166" s="18" t="s">
        <v>122</v>
      </c>
      <c r="E166" s="6"/>
      <c r="F166" s="18">
        <v>520018383</v>
      </c>
      <c r="G166" s="6" t="s">
        <v>344</v>
      </c>
      <c r="H166" s="6" t="s">
        <v>345</v>
      </c>
      <c r="I166" s="6" t="s">
        <v>172</v>
      </c>
      <c r="J166" s="6"/>
      <c r="K166" s="17">
        <v>2.52</v>
      </c>
      <c r="L166" s="6" t="s">
        <v>92</v>
      </c>
      <c r="M166" s="8">
        <v>5.8900000000000001E-2</v>
      </c>
      <c r="N166" s="8">
        <v>1.44E-2</v>
      </c>
      <c r="O166" s="7">
        <v>384054.97</v>
      </c>
      <c r="P166" s="7">
        <v>113.09</v>
      </c>
      <c r="Q166" s="7">
        <v>0</v>
      </c>
      <c r="R166" s="7">
        <v>434.33</v>
      </c>
      <c r="S166" s="8">
        <v>1E-3</v>
      </c>
      <c r="T166" s="8">
        <v>1.5E-3</v>
      </c>
      <c r="U166" s="8">
        <v>2.0000000000000001E-4</v>
      </c>
    </row>
    <row r="167" spans="2:21">
      <c r="B167" s="6" t="s">
        <v>358</v>
      </c>
      <c r="C167" s="17">
        <v>1118835</v>
      </c>
      <c r="D167" s="18" t="s">
        <v>122</v>
      </c>
      <c r="E167" s="6"/>
      <c r="F167" s="18">
        <v>520044314</v>
      </c>
      <c r="G167" s="6" t="s">
        <v>232</v>
      </c>
      <c r="H167" s="6" t="s">
        <v>345</v>
      </c>
      <c r="I167" s="6" t="s">
        <v>172</v>
      </c>
      <c r="J167" s="6"/>
      <c r="K167" s="17">
        <v>0.75</v>
      </c>
      <c r="L167" s="6" t="s">
        <v>92</v>
      </c>
      <c r="M167" s="8">
        <v>1.2279999999999999E-2</v>
      </c>
      <c r="N167" s="8">
        <v>7.1000000000000004E-3</v>
      </c>
      <c r="O167" s="7">
        <v>280122.93</v>
      </c>
      <c r="P167" s="7">
        <v>100.39</v>
      </c>
      <c r="Q167" s="7">
        <v>0</v>
      </c>
      <c r="R167" s="7">
        <v>281.22000000000003</v>
      </c>
      <c r="S167" s="8">
        <v>1.2999999999999999E-3</v>
      </c>
      <c r="T167" s="8">
        <v>1E-3</v>
      </c>
      <c r="U167" s="8">
        <v>2.0000000000000001E-4</v>
      </c>
    </row>
    <row r="168" spans="2:21">
      <c r="B168" s="6" t="s">
        <v>359</v>
      </c>
      <c r="C168" s="17">
        <v>1141415</v>
      </c>
      <c r="D168" s="18" t="s">
        <v>122</v>
      </c>
      <c r="E168" s="6"/>
      <c r="F168" s="18">
        <v>520044314</v>
      </c>
      <c r="G168" s="6" t="s">
        <v>232</v>
      </c>
      <c r="H168" s="6" t="s">
        <v>345</v>
      </c>
      <c r="I168" s="6" t="s">
        <v>172</v>
      </c>
      <c r="J168" s="6"/>
      <c r="K168" s="17">
        <v>2.1800000000000002</v>
      </c>
      <c r="L168" s="6" t="s">
        <v>92</v>
      </c>
      <c r="M168" s="8">
        <v>2.1600000000000001E-2</v>
      </c>
      <c r="N168" s="8">
        <v>1.12E-2</v>
      </c>
      <c r="O168" s="7">
        <v>1419434.88</v>
      </c>
      <c r="P168" s="7">
        <v>102.86</v>
      </c>
      <c r="Q168" s="7">
        <v>0</v>
      </c>
      <c r="R168" s="7">
        <v>1460.03</v>
      </c>
      <c r="S168" s="8">
        <v>2.8E-3</v>
      </c>
      <c r="T168" s="8">
        <v>5.0000000000000001E-3</v>
      </c>
      <c r="U168" s="8">
        <v>8.0000000000000004E-4</v>
      </c>
    </row>
    <row r="169" spans="2:21">
      <c r="B169" s="6" t="s">
        <v>360</v>
      </c>
      <c r="C169" s="17">
        <v>1156397</v>
      </c>
      <c r="D169" s="18" t="s">
        <v>122</v>
      </c>
      <c r="E169" s="6"/>
      <c r="F169" s="18">
        <v>520044314</v>
      </c>
      <c r="G169" s="6" t="s">
        <v>232</v>
      </c>
      <c r="H169" s="6" t="s">
        <v>345</v>
      </c>
      <c r="I169" s="6" t="s">
        <v>172</v>
      </c>
      <c r="J169" s="6"/>
      <c r="K169" s="17">
        <v>4.7300000000000004</v>
      </c>
      <c r="L169" s="6" t="s">
        <v>92</v>
      </c>
      <c r="M169" s="8">
        <v>0.04</v>
      </c>
      <c r="N169" s="8">
        <v>1.8599999999999998E-2</v>
      </c>
      <c r="O169" s="7">
        <v>3956205</v>
      </c>
      <c r="P169" s="7">
        <v>111.39</v>
      </c>
      <c r="Q169" s="7">
        <v>0</v>
      </c>
      <c r="R169" s="7">
        <v>4406.82</v>
      </c>
      <c r="S169" s="8">
        <v>5.1999999999999998E-3</v>
      </c>
      <c r="T169" s="8">
        <v>1.4999999999999999E-2</v>
      </c>
      <c r="U169" s="8">
        <v>2.5000000000000001E-3</v>
      </c>
    </row>
    <row r="170" spans="2:21">
      <c r="B170" s="6" t="s">
        <v>361</v>
      </c>
      <c r="C170" s="17">
        <v>1136464</v>
      </c>
      <c r="D170" s="18" t="s">
        <v>122</v>
      </c>
      <c r="E170" s="6"/>
      <c r="F170" s="18">
        <v>514065283</v>
      </c>
      <c r="G170" s="6" t="s">
        <v>221</v>
      </c>
      <c r="H170" s="6" t="s">
        <v>266</v>
      </c>
      <c r="I170" s="6" t="s">
        <v>176</v>
      </c>
      <c r="J170" s="6"/>
      <c r="K170" s="17">
        <v>3.03</v>
      </c>
      <c r="L170" s="6" t="s">
        <v>92</v>
      </c>
      <c r="M170" s="8">
        <v>0.03</v>
      </c>
      <c r="N170" s="8">
        <v>2.07E-2</v>
      </c>
      <c r="O170" s="7">
        <v>4414600.0999999996</v>
      </c>
      <c r="P170" s="7">
        <v>103.08</v>
      </c>
      <c r="Q170" s="7">
        <v>0</v>
      </c>
      <c r="R170" s="7">
        <v>4550.57</v>
      </c>
      <c r="S170" s="8">
        <v>1.18E-2</v>
      </c>
      <c r="T170" s="8">
        <v>1.54E-2</v>
      </c>
      <c r="U170" s="8">
        <v>2.5999999999999999E-3</v>
      </c>
    </row>
    <row r="171" spans="2:21">
      <c r="B171" s="6" t="s">
        <v>362</v>
      </c>
      <c r="C171" s="17">
        <v>1410273</v>
      </c>
      <c r="D171" s="18" t="s">
        <v>122</v>
      </c>
      <c r="E171" s="6"/>
      <c r="F171" s="18">
        <v>520034372</v>
      </c>
      <c r="G171" s="6" t="s">
        <v>263</v>
      </c>
      <c r="H171" s="6" t="s">
        <v>266</v>
      </c>
      <c r="I171" s="6" t="s">
        <v>176</v>
      </c>
      <c r="J171" s="6"/>
      <c r="L171" s="6" t="s">
        <v>92</v>
      </c>
      <c r="M171" s="8">
        <v>5.7500000000000002E-2</v>
      </c>
      <c r="O171" s="7">
        <v>-7.0000000000000007E-2</v>
      </c>
      <c r="P171" s="7">
        <v>101.36</v>
      </c>
      <c r="Q171" s="7">
        <v>0</v>
      </c>
      <c r="R171" s="7">
        <v>0</v>
      </c>
      <c r="S171" s="8">
        <v>0</v>
      </c>
      <c r="T171" s="8">
        <v>0</v>
      </c>
      <c r="U171" s="8">
        <v>0</v>
      </c>
    </row>
    <row r="172" spans="2:21">
      <c r="B172" s="6" t="s">
        <v>363</v>
      </c>
      <c r="C172" s="17">
        <v>1136134</v>
      </c>
      <c r="D172" s="18" t="s">
        <v>122</v>
      </c>
      <c r="E172" s="6"/>
      <c r="F172" s="18">
        <v>514892801</v>
      </c>
      <c r="G172" s="6" t="s">
        <v>364</v>
      </c>
      <c r="H172" s="6" t="s">
        <v>345</v>
      </c>
      <c r="I172" s="6" t="s">
        <v>172</v>
      </c>
      <c r="J172" s="6"/>
      <c r="K172" s="17">
        <v>2.9</v>
      </c>
      <c r="L172" s="6" t="s">
        <v>92</v>
      </c>
      <c r="M172" s="8">
        <v>3.3500000000000002E-2</v>
      </c>
      <c r="N172" s="8">
        <v>8.6999999999999994E-3</v>
      </c>
      <c r="O172" s="7">
        <v>389301.64</v>
      </c>
      <c r="P172" s="7">
        <v>107.3</v>
      </c>
      <c r="Q172" s="7">
        <v>85.69</v>
      </c>
      <c r="R172" s="7">
        <v>503.41</v>
      </c>
      <c r="S172" s="8">
        <v>1.1000000000000001E-3</v>
      </c>
      <c r="T172" s="8">
        <v>1.6999999999999999E-3</v>
      </c>
      <c r="U172" s="8">
        <v>2.9999999999999997E-4</v>
      </c>
    </row>
    <row r="173" spans="2:21">
      <c r="B173" s="6" t="s">
        <v>365</v>
      </c>
      <c r="C173" s="17">
        <v>1141951</v>
      </c>
      <c r="D173" s="18" t="s">
        <v>122</v>
      </c>
      <c r="E173" s="6"/>
      <c r="F173" s="18">
        <v>514892801</v>
      </c>
      <c r="G173" s="6" t="s">
        <v>364</v>
      </c>
      <c r="H173" s="6" t="s">
        <v>345</v>
      </c>
      <c r="I173" s="6" t="s">
        <v>172</v>
      </c>
      <c r="J173" s="6"/>
      <c r="K173" s="17">
        <v>4.9400000000000004</v>
      </c>
      <c r="L173" s="6" t="s">
        <v>92</v>
      </c>
      <c r="M173" s="8">
        <v>2.6200000000000001E-2</v>
      </c>
      <c r="N173" s="8">
        <v>1.4800000000000001E-2</v>
      </c>
      <c r="O173" s="7">
        <v>479781.01</v>
      </c>
      <c r="P173" s="7">
        <v>106.38</v>
      </c>
      <c r="Q173" s="7">
        <v>0</v>
      </c>
      <c r="R173" s="7">
        <v>510.39</v>
      </c>
      <c r="S173" s="8">
        <v>6.9999999999999999E-4</v>
      </c>
      <c r="T173" s="8">
        <v>1.6999999999999999E-3</v>
      </c>
      <c r="U173" s="8">
        <v>2.9999999999999997E-4</v>
      </c>
    </row>
    <row r="174" spans="2:21">
      <c r="B174" s="6" t="s">
        <v>366</v>
      </c>
      <c r="C174" s="17">
        <v>7150410</v>
      </c>
      <c r="D174" s="18" t="s">
        <v>122</v>
      </c>
      <c r="E174" s="6"/>
      <c r="F174" s="18">
        <v>520025990</v>
      </c>
      <c r="G174" s="6" t="s">
        <v>280</v>
      </c>
      <c r="H174" s="6" t="s">
        <v>270</v>
      </c>
      <c r="I174" s="6" t="s">
        <v>176</v>
      </c>
      <c r="J174" s="6"/>
      <c r="K174" s="17">
        <v>3.85</v>
      </c>
      <c r="L174" s="6" t="s">
        <v>92</v>
      </c>
      <c r="M174" s="8">
        <v>2.9499999999999998E-2</v>
      </c>
      <c r="N174" s="8">
        <v>2.2800000000000001E-2</v>
      </c>
      <c r="O174" s="7">
        <v>2050000</v>
      </c>
      <c r="P174" s="7">
        <v>103.37</v>
      </c>
      <c r="Q174" s="7">
        <v>0</v>
      </c>
      <c r="R174" s="7">
        <v>2119.09</v>
      </c>
      <c r="S174" s="8">
        <v>6.4999999999999997E-3</v>
      </c>
      <c r="T174" s="8">
        <v>7.1999999999999998E-3</v>
      </c>
      <c r="U174" s="8">
        <v>1.1999999999999999E-3</v>
      </c>
    </row>
    <row r="175" spans="2:21">
      <c r="B175" s="6" t="s">
        <v>367</v>
      </c>
      <c r="C175" s="17">
        <v>1155878</v>
      </c>
      <c r="D175" s="18" t="s">
        <v>122</v>
      </c>
      <c r="E175" s="6"/>
      <c r="F175" s="18">
        <v>514486042</v>
      </c>
      <c r="G175" s="6" t="s">
        <v>249</v>
      </c>
      <c r="H175" s="6" t="s">
        <v>270</v>
      </c>
      <c r="I175" s="6" t="s">
        <v>176</v>
      </c>
      <c r="J175" s="6"/>
      <c r="K175" s="17">
        <v>4.74</v>
      </c>
      <c r="L175" s="6" t="s">
        <v>92</v>
      </c>
      <c r="M175" s="8">
        <v>3.27E-2</v>
      </c>
      <c r="N175" s="8">
        <v>1.9900000000000001E-2</v>
      </c>
      <c r="O175" s="7">
        <v>54000</v>
      </c>
      <c r="P175" s="7">
        <v>107.5</v>
      </c>
      <c r="Q175" s="7">
        <v>0</v>
      </c>
      <c r="R175" s="7">
        <v>58.05</v>
      </c>
      <c r="S175" s="8">
        <v>2.0000000000000001E-4</v>
      </c>
      <c r="T175" s="8">
        <v>2.0000000000000001E-4</v>
      </c>
      <c r="U175" s="8">
        <v>0</v>
      </c>
    </row>
    <row r="176" spans="2:21">
      <c r="B176" s="6" t="s">
        <v>368</v>
      </c>
      <c r="C176" s="17">
        <v>1138536</v>
      </c>
      <c r="D176" s="18" t="s">
        <v>122</v>
      </c>
      <c r="E176" s="6"/>
      <c r="F176" s="18">
        <v>512025891</v>
      </c>
      <c r="G176" s="6" t="s">
        <v>263</v>
      </c>
      <c r="H176" s="6" t="s">
        <v>268</v>
      </c>
      <c r="I176" s="6" t="s">
        <v>172</v>
      </c>
      <c r="J176" s="6"/>
      <c r="K176" s="17">
        <v>1.54</v>
      </c>
      <c r="L176" s="6" t="s">
        <v>92</v>
      </c>
      <c r="M176" s="8">
        <v>0.03</v>
      </c>
      <c r="N176" s="8">
        <v>6.9599999999999995E-2</v>
      </c>
      <c r="O176" s="7">
        <v>1720759.37</v>
      </c>
      <c r="P176" s="7">
        <v>94.7</v>
      </c>
      <c r="Q176" s="7">
        <v>0</v>
      </c>
      <c r="R176" s="7">
        <v>1629.56</v>
      </c>
      <c r="S176" s="8">
        <v>4.5999999999999999E-3</v>
      </c>
      <c r="T176" s="8">
        <v>5.4999999999999997E-3</v>
      </c>
      <c r="U176" s="8">
        <v>8.9999999999999998E-4</v>
      </c>
    </row>
    <row r="177" spans="2:21">
      <c r="B177" s="6" t="s">
        <v>369</v>
      </c>
      <c r="C177" s="17">
        <v>1132562</v>
      </c>
      <c r="D177" s="18" t="s">
        <v>122</v>
      </c>
      <c r="E177" s="6"/>
      <c r="F177" s="18">
        <v>512025891</v>
      </c>
      <c r="G177" s="6" t="s">
        <v>263</v>
      </c>
      <c r="H177" s="6" t="s">
        <v>268</v>
      </c>
      <c r="I177" s="6" t="s">
        <v>172</v>
      </c>
      <c r="J177" s="6"/>
      <c r="K177" s="17">
        <v>0.61</v>
      </c>
      <c r="L177" s="6" t="s">
        <v>92</v>
      </c>
      <c r="M177" s="8">
        <v>3.3000000000000002E-2</v>
      </c>
      <c r="N177" s="8">
        <v>7.3499999999999996E-2</v>
      </c>
      <c r="O177" s="7">
        <v>0.01</v>
      </c>
      <c r="P177" s="7">
        <v>98.09</v>
      </c>
      <c r="Q177" s="7">
        <v>0</v>
      </c>
      <c r="R177" s="7">
        <v>0</v>
      </c>
      <c r="S177" s="8">
        <v>0</v>
      </c>
      <c r="T177" s="8">
        <v>0</v>
      </c>
      <c r="U177" s="8">
        <v>0</v>
      </c>
    </row>
    <row r="178" spans="2:21">
      <c r="B178" s="6" t="s">
        <v>370</v>
      </c>
      <c r="C178" s="17">
        <v>1134840</v>
      </c>
      <c r="D178" s="18" t="s">
        <v>122</v>
      </c>
      <c r="E178" s="6"/>
      <c r="F178" s="18">
        <v>510454333</v>
      </c>
      <c r="G178" s="6" t="s">
        <v>263</v>
      </c>
      <c r="H178" s="6" t="s">
        <v>268</v>
      </c>
      <c r="I178" s="6" t="s">
        <v>172</v>
      </c>
      <c r="J178" s="6"/>
      <c r="K178" s="17">
        <v>0.41</v>
      </c>
      <c r="L178" s="6" t="s">
        <v>92</v>
      </c>
      <c r="M178" s="8">
        <v>4.2999999999999997E-2</v>
      </c>
      <c r="N178" s="8">
        <v>0.37830000000000003</v>
      </c>
      <c r="O178" s="7">
        <v>0.71</v>
      </c>
      <c r="P178" s="7">
        <v>89.47</v>
      </c>
      <c r="Q178" s="7">
        <v>0</v>
      </c>
      <c r="R178" s="7">
        <v>0</v>
      </c>
      <c r="S178" s="8">
        <v>0</v>
      </c>
      <c r="T178" s="8">
        <v>0</v>
      </c>
      <c r="U178" s="8">
        <v>0</v>
      </c>
    </row>
    <row r="179" spans="2:21">
      <c r="B179" s="6" t="s">
        <v>371</v>
      </c>
      <c r="C179" s="17">
        <v>1161751</v>
      </c>
      <c r="D179" s="18" t="s">
        <v>122</v>
      </c>
      <c r="E179" s="6"/>
      <c r="F179" s="18">
        <v>513901371</v>
      </c>
      <c r="G179" s="6" t="s">
        <v>372</v>
      </c>
      <c r="H179" s="6" t="s">
        <v>268</v>
      </c>
      <c r="I179" s="6" t="s">
        <v>172</v>
      </c>
      <c r="J179" s="6"/>
      <c r="K179" s="17">
        <v>5.26</v>
      </c>
      <c r="L179" s="6" t="s">
        <v>92</v>
      </c>
      <c r="M179" s="8">
        <v>2.0500000000000001E-2</v>
      </c>
      <c r="N179" s="8">
        <v>1.66E-2</v>
      </c>
      <c r="O179" s="7">
        <v>5318994</v>
      </c>
      <c r="P179" s="7">
        <v>102.42</v>
      </c>
      <c r="Q179" s="7">
        <v>0</v>
      </c>
      <c r="R179" s="7">
        <v>5447.71</v>
      </c>
      <c r="S179" s="8">
        <v>1.24E-2</v>
      </c>
      <c r="T179" s="8">
        <v>1.8499999999999999E-2</v>
      </c>
      <c r="U179" s="8">
        <v>3.0999999999999999E-3</v>
      </c>
    </row>
    <row r="180" spans="2:21">
      <c r="B180" s="6" t="s">
        <v>373</v>
      </c>
      <c r="C180" s="17">
        <v>1160878</v>
      </c>
      <c r="D180" s="18" t="s">
        <v>122</v>
      </c>
      <c r="E180" s="6"/>
      <c r="F180" s="18">
        <v>510560188</v>
      </c>
      <c r="G180" s="6" t="s">
        <v>240</v>
      </c>
      <c r="H180" s="6" t="s">
        <v>270</v>
      </c>
      <c r="I180" s="6" t="s">
        <v>176</v>
      </c>
      <c r="J180" s="6"/>
      <c r="K180" s="17">
        <v>5.88</v>
      </c>
      <c r="L180" s="6" t="s">
        <v>92</v>
      </c>
      <c r="M180" s="8">
        <v>3.2500000000000001E-2</v>
      </c>
      <c r="N180" s="8">
        <v>3.8699999999999998E-2</v>
      </c>
      <c r="O180" s="7">
        <v>25000</v>
      </c>
      <c r="P180" s="7">
        <v>96.7</v>
      </c>
      <c r="Q180" s="7">
        <v>0</v>
      </c>
      <c r="R180" s="7">
        <v>24.18</v>
      </c>
      <c r="S180" s="8">
        <v>1E-4</v>
      </c>
      <c r="T180" s="8">
        <v>1E-4</v>
      </c>
      <c r="U180" s="8">
        <v>0</v>
      </c>
    </row>
    <row r="181" spans="2:21">
      <c r="B181" s="6" t="s">
        <v>374</v>
      </c>
      <c r="C181" s="17">
        <v>1135698</v>
      </c>
      <c r="D181" s="18" t="s">
        <v>122</v>
      </c>
      <c r="E181" s="6"/>
      <c r="F181" s="18">
        <v>520034760</v>
      </c>
      <c r="G181" s="6" t="s">
        <v>280</v>
      </c>
      <c r="H181" s="6" t="s">
        <v>270</v>
      </c>
      <c r="I181" s="6" t="s">
        <v>176</v>
      </c>
      <c r="J181" s="6"/>
      <c r="K181" s="17">
        <v>0.99</v>
      </c>
      <c r="L181" s="6" t="s">
        <v>92</v>
      </c>
      <c r="M181" s="8">
        <v>3.9E-2</v>
      </c>
      <c r="N181" s="8">
        <v>1.9E-2</v>
      </c>
      <c r="O181" s="7">
        <v>1576751.46</v>
      </c>
      <c r="P181" s="7">
        <v>101.98</v>
      </c>
      <c r="Q181" s="7">
        <v>0</v>
      </c>
      <c r="R181" s="7">
        <v>1607.97</v>
      </c>
      <c r="S181" s="8">
        <v>6.7000000000000002E-3</v>
      </c>
      <c r="T181" s="8">
        <v>5.4999999999999997E-3</v>
      </c>
      <c r="U181" s="8">
        <v>8.9999999999999998E-4</v>
      </c>
    </row>
    <row r="182" spans="2:21">
      <c r="B182" s="6" t="s">
        <v>375</v>
      </c>
      <c r="C182" s="17">
        <v>2510170</v>
      </c>
      <c r="D182" s="18" t="s">
        <v>122</v>
      </c>
      <c r="E182" s="6"/>
      <c r="F182" s="18">
        <v>520036617</v>
      </c>
      <c r="G182" s="6" t="s">
        <v>193</v>
      </c>
      <c r="H182" s="6" t="s">
        <v>268</v>
      </c>
      <c r="I182" s="6" t="s">
        <v>172</v>
      </c>
      <c r="J182" s="6"/>
      <c r="K182" s="17">
        <v>4.74</v>
      </c>
      <c r="L182" s="6" t="s">
        <v>92</v>
      </c>
      <c r="M182" s="8">
        <v>4.9000000000000002E-2</v>
      </c>
      <c r="N182" s="8">
        <v>2.3800000000000002E-2</v>
      </c>
      <c r="O182" s="7">
        <v>0.78</v>
      </c>
      <c r="P182" s="7">
        <v>112.29</v>
      </c>
      <c r="Q182" s="7">
        <v>0</v>
      </c>
      <c r="R182" s="7">
        <v>0</v>
      </c>
      <c r="S182" s="8">
        <v>0</v>
      </c>
      <c r="T182" s="8">
        <v>0</v>
      </c>
      <c r="U182" s="8">
        <v>0</v>
      </c>
    </row>
    <row r="183" spans="2:21">
      <c r="B183" s="6" t="s">
        <v>376</v>
      </c>
      <c r="C183" s="17">
        <v>1140102</v>
      </c>
      <c r="D183" s="18" t="s">
        <v>122</v>
      </c>
      <c r="E183" s="6"/>
      <c r="F183" s="18">
        <v>510381601</v>
      </c>
      <c r="G183" s="6" t="s">
        <v>280</v>
      </c>
      <c r="H183" s="6" t="s">
        <v>268</v>
      </c>
      <c r="I183" s="6" t="s">
        <v>172</v>
      </c>
      <c r="J183" s="6"/>
      <c r="K183" s="17">
        <v>3.89</v>
      </c>
      <c r="L183" s="6" t="s">
        <v>92</v>
      </c>
      <c r="M183" s="8">
        <v>4.2999999999999997E-2</v>
      </c>
      <c r="N183" s="8">
        <v>3.1199999999999999E-2</v>
      </c>
      <c r="O183" s="7">
        <v>4816638.32</v>
      </c>
      <c r="P183" s="7">
        <v>105.61</v>
      </c>
      <c r="Q183" s="7">
        <v>0</v>
      </c>
      <c r="R183" s="7">
        <v>5086.8500000000004</v>
      </c>
      <c r="S183" s="8">
        <v>3.7000000000000002E-3</v>
      </c>
      <c r="T183" s="8">
        <v>1.7299999999999999E-2</v>
      </c>
      <c r="U183" s="8">
        <v>2.8999999999999998E-3</v>
      </c>
    </row>
    <row r="184" spans="2:21">
      <c r="B184" s="6" t="s">
        <v>377</v>
      </c>
      <c r="C184" s="17">
        <v>1167477</v>
      </c>
      <c r="D184" s="18" t="s">
        <v>122</v>
      </c>
      <c r="E184" s="6"/>
      <c r="F184" s="18">
        <v>1427976</v>
      </c>
      <c r="G184" s="6" t="s">
        <v>240</v>
      </c>
      <c r="H184" s="6" t="s">
        <v>268</v>
      </c>
      <c r="I184" s="6" t="s">
        <v>172</v>
      </c>
      <c r="J184" s="6"/>
      <c r="K184" s="17">
        <v>2.56</v>
      </c>
      <c r="L184" s="6" t="s">
        <v>92</v>
      </c>
      <c r="M184" s="8">
        <v>0.05</v>
      </c>
      <c r="N184" s="8">
        <v>5.9200000000000003E-2</v>
      </c>
      <c r="O184" s="7">
        <v>244000</v>
      </c>
      <c r="P184" s="7">
        <v>98.97</v>
      </c>
      <c r="Q184" s="7">
        <v>0</v>
      </c>
      <c r="R184" s="7">
        <v>241.49</v>
      </c>
      <c r="S184" s="8">
        <v>1.2999999999999999E-3</v>
      </c>
      <c r="T184" s="8">
        <v>8.0000000000000004E-4</v>
      </c>
      <c r="U184" s="8">
        <v>1E-4</v>
      </c>
    </row>
    <row r="185" spans="2:21">
      <c r="B185" s="6" t="s">
        <v>378</v>
      </c>
      <c r="C185" s="17">
        <v>5760236</v>
      </c>
      <c r="D185" s="18" t="s">
        <v>122</v>
      </c>
      <c r="E185" s="6"/>
      <c r="F185" s="18">
        <v>520028010</v>
      </c>
      <c r="G185" s="6" t="s">
        <v>276</v>
      </c>
      <c r="H185" s="6" t="s">
        <v>268</v>
      </c>
      <c r="I185" s="6" t="s">
        <v>172</v>
      </c>
      <c r="J185" s="6"/>
      <c r="K185" s="17">
        <v>2.2400000000000002</v>
      </c>
      <c r="L185" s="6" t="s">
        <v>92</v>
      </c>
      <c r="M185" s="8">
        <v>4.5499999999999999E-2</v>
      </c>
      <c r="N185" s="8">
        <v>1.8200000000000001E-2</v>
      </c>
      <c r="O185" s="7">
        <v>4415557.51</v>
      </c>
      <c r="P185" s="7">
        <v>107.77</v>
      </c>
      <c r="Q185" s="7">
        <v>0</v>
      </c>
      <c r="R185" s="7">
        <v>4758.6499999999996</v>
      </c>
      <c r="S185" s="8">
        <v>8.2000000000000007E-3</v>
      </c>
      <c r="T185" s="8">
        <v>1.6199999999999999E-2</v>
      </c>
      <c r="U185" s="8">
        <v>2.7000000000000001E-3</v>
      </c>
    </row>
    <row r="186" spans="2:21">
      <c r="B186" s="6" t="s">
        <v>379</v>
      </c>
      <c r="C186" s="17">
        <v>5760301</v>
      </c>
      <c r="D186" s="18" t="s">
        <v>122</v>
      </c>
      <c r="E186" s="6"/>
      <c r="F186" s="18">
        <v>520028010</v>
      </c>
      <c r="G186" s="6" t="s">
        <v>276</v>
      </c>
      <c r="H186" s="6" t="s">
        <v>268</v>
      </c>
      <c r="I186" s="6" t="s">
        <v>172</v>
      </c>
      <c r="J186" s="6"/>
      <c r="K186" s="17">
        <v>5.09</v>
      </c>
      <c r="L186" s="6" t="s">
        <v>92</v>
      </c>
      <c r="M186" s="8">
        <v>2.1999999999999999E-2</v>
      </c>
      <c r="N186" s="8">
        <v>2.9600000000000001E-2</v>
      </c>
      <c r="O186" s="7">
        <v>557750</v>
      </c>
      <c r="P186" s="7">
        <v>96.88</v>
      </c>
      <c r="Q186" s="7">
        <v>0</v>
      </c>
      <c r="R186" s="7">
        <v>540.35</v>
      </c>
      <c r="S186" s="8">
        <v>4.0000000000000002E-4</v>
      </c>
      <c r="T186" s="8">
        <v>1.8E-3</v>
      </c>
      <c r="U186" s="8">
        <v>2.9999999999999997E-4</v>
      </c>
    </row>
    <row r="187" spans="2:21">
      <c r="B187" s="6" t="s">
        <v>380</v>
      </c>
      <c r="C187" s="17">
        <v>57603010</v>
      </c>
      <c r="D187" s="18" t="s">
        <v>122</v>
      </c>
      <c r="E187" s="6"/>
      <c r="F187" s="18">
        <v>520028010</v>
      </c>
      <c r="G187" s="6" t="s">
        <v>276</v>
      </c>
      <c r="H187" s="6" t="s">
        <v>268</v>
      </c>
      <c r="I187" s="6" t="s">
        <v>172</v>
      </c>
      <c r="J187" s="6"/>
      <c r="K187" s="17">
        <v>5.09</v>
      </c>
      <c r="L187" s="6" t="s">
        <v>92</v>
      </c>
      <c r="M187" s="8">
        <v>2.1999999999999999E-2</v>
      </c>
      <c r="N187" s="8">
        <v>2.9600000000000001E-2</v>
      </c>
      <c r="O187" s="7">
        <v>501892</v>
      </c>
      <c r="P187" s="7">
        <v>96.86</v>
      </c>
      <c r="Q187" s="7">
        <v>0</v>
      </c>
      <c r="R187" s="7">
        <v>486.15</v>
      </c>
      <c r="S187" s="8">
        <v>2.9999999999999997E-4</v>
      </c>
      <c r="T187" s="8">
        <v>1.6999999999999999E-3</v>
      </c>
      <c r="U187" s="8">
        <v>2.9999999999999997E-4</v>
      </c>
    </row>
    <row r="188" spans="2:21">
      <c r="B188" s="6" t="s">
        <v>381</v>
      </c>
      <c r="C188" s="17">
        <v>1159326</v>
      </c>
      <c r="D188" s="18" t="s">
        <v>122</v>
      </c>
      <c r="E188" s="6"/>
      <c r="F188" s="18">
        <v>512719485</v>
      </c>
      <c r="G188" s="6" t="s">
        <v>193</v>
      </c>
      <c r="H188" s="6" t="s">
        <v>270</v>
      </c>
      <c r="I188" s="6" t="s">
        <v>176</v>
      </c>
      <c r="J188" s="6"/>
      <c r="K188" s="17">
        <v>5.04</v>
      </c>
      <c r="L188" s="6" t="s">
        <v>92</v>
      </c>
      <c r="M188" s="8">
        <v>2.8000000000000001E-2</v>
      </c>
      <c r="N188" s="8">
        <v>2.3599999999999999E-2</v>
      </c>
      <c r="O188" s="7">
        <v>476000</v>
      </c>
      <c r="P188" s="7">
        <v>103</v>
      </c>
      <c r="Q188" s="7">
        <v>0</v>
      </c>
      <c r="R188" s="7">
        <v>490.28</v>
      </c>
      <c r="S188" s="8">
        <v>8.9999999999999998E-4</v>
      </c>
      <c r="T188" s="8">
        <v>1.6999999999999999E-3</v>
      </c>
      <c r="U188" s="8">
        <v>2.9999999999999997E-4</v>
      </c>
    </row>
    <row r="189" spans="2:21">
      <c r="B189" s="6" t="s">
        <v>382</v>
      </c>
      <c r="C189" s="17">
        <v>6990212</v>
      </c>
      <c r="D189" s="18" t="s">
        <v>122</v>
      </c>
      <c r="E189" s="6"/>
      <c r="F189" s="18">
        <v>520025438</v>
      </c>
      <c r="G189" s="6" t="s">
        <v>193</v>
      </c>
      <c r="H189" s="6" t="s">
        <v>270</v>
      </c>
      <c r="I189" s="6" t="s">
        <v>176</v>
      </c>
      <c r="J189" s="6"/>
      <c r="K189" s="17">
        <v>5.74</v>
      </c>
      <c r="L189" s="6" t="s">
        <v>92</v>
      </c>
      <c r="M189" s="8">
        <v>3.95E-2</v>
      </c>
      <c r="N189" s="8">
        <v>3.7699999999999997E-2</v>
      </c>
      <c r="O189" s="7">
        <v>1.44</v>
      </c>
      <c r="P189" s="7">
        <v>102.21</v>
      </c>
      <c r="Q189" s="7">
        <v>0</v>
      </c>
      <c r="R189" s="7">
        <v>0</v>
      </c>
      <c r="S189" s="8">
        <v>0</v>
      </c>
      <c r="T189" s="8">
        <v>0</v>
      </c>
      <c r="U189" s="8">
        <v>0</v>
      </c>
    </row>
    <row r="190" spans="2:21">
      <c r="B190" s="6" t="s">
        <v>383</v>
      </c>
      <c r="C190" s="17">
        <v>6990196</v>
      </c>
      <c r="D190" s="18" t="s">
        <v>122</v>
      </c>
      <c r="E190" s="6"/>
      <c r="F190" s="18">
        <v>520025438</v>
      </c>
      <c r="G190" s="6" t="s">
        <v>193</v>
      </c>
      <c r="H190" s="6" t="s">
        <v>270</v>
      </c>
      <c r="I190" s="6" t="s">
        <v>176</v>
      </c>
      <c r="J190" s="6"/>
      <c r="K190" s="17">
        <v>2.5299999999999998</v>
      </c>
      <c r="L190" s="6" t="s">
        <v>92</v>
      </c>
      <c r="M190" s="8">
        <v>7.0499999999999993E-2</v>
      </c>
      <c r="N190" s="8">
        <v>3.2099999999999997E-2</v>
      </c>
      <c r="O190" s="7">
        <v>-0.18</v>
      </c>
      <c r="P190" s="7">
        <v>111.7</v>
      </c>
      <c r="Q190" s="7">
        <v>0</v>
      </c>
      <c r="R190" s="7">
        <v>0</v>
      </c>
      <c r="S190" s="8">
        <v>0</v>
      </c>
      <c r="T190" s="8">
        <v>0</v>
      </c>
      <c r="U190" s="8">
        <v>0</v>
      </c>
    </row>
    <row r="191" spans="2:21">
      <c r="B191" s="6" t="s">
        <v>384</v>
      </c>
      <c r="C191" s="17">
        <v>1159474</v>
      </c>
      <c r="D191" s="18" t="s">
        <v>122</v>
      </c>
      <c r="E191" s="6"/>
      <c r="F191" s="18">
        <v>1921080</v>
      </c>
      <c r="G191" s="6" t="s">
        <v>240</v>
      </c>
      <c r="H191" s="6" t="s">
        <v>268</v>
      </c>
      <c r="I191" s="6" t="s">
        <v>172</v>
      </c>
      <c r="J191" s="6"/>
      <c r="K191" s="17">
        <v>2.23</v>
      </c>
      <c r="L191" s="6" t="s">
        <v>92</v>
      </c>
      <c r="M191" s="8">
        <v>4.65E-2</v>
      </c>
      <c r="N191" s="8">
        <v>3.6200000000000003E-2</v>
      </c>
      <c r="O191" s="7">
        <v>248000</v>
      </c>
      <c r="P191" s="7">
        <v>103.12</v>
      </c>
      <c r="Q191" s="7">
        <v>0</v>
      </c>
      <c r="R191" s="7">
        <v>255.74</v>
      </c>
      <c r="S191" s="8">
        <v>8.9999999999999998E-4</v>
      </c>
      <c r="T191" s="8">
        <v>8.9999999999999998E-4</v>
      </c>
      <c r="U191" s="8">
        <v>1E-4</v>
      </c>
    </row>
    <row r="192" spans="2:21">
      <c r="B192" s="6" t="s">
        <v>385</v>
      </c>
      <c r="C192" s="17">
        <v>1145432</v>
      </c>
      <c r="D192" s="18" t="s">
        <v>122</v>
      </c>
      <c r="E192" s="6"/>
      <c r="F192" s="18">
        <v>1863501</v>
      </c>
      <c r="G192" s="6" t="s">
        <v>240</v>
      </c>
      <c r="H192" s="6" t="s">
        <v>268</v>
      </c>
      <c r="I192" s="6" t="s">
        <v>172</v>
      </c>
      <c r="J192" s="6"/>
      <c r="K192" s="17">
        <v>1.35</v>
      </c>
      <c r="L192" s="6" t="s">
        <v>92</v>
      </c>
      <c r="M192" s="8">
        <v>5.0183999999999999E-2</v>
      </c>
      <c r="N192" s="8">
        <v>7.0199999999999999E-2</v>
      </c>
      <c r="O192" s="7">
        <v>605700</v>
      </c>
      <c r="P192" s="7">
        <v>97.8</v>
      </c>
      <c r="Q192" s="7">
        <v>0</v>
      </c>
      <c r="R192" s="7">
        <v>592.37</v>
      </c>
      <c r="S192" s="8">
        <v>1.8E-3</v>
      </c>
      <c r="T192" s="8">
        <v>2E-3</v>
      </c>
      <c r="U192" s="8">
        <v>2.9999999999999997E-4</v>
      </c>
    </row>
    <row r="193" spans="2:21">
      <c r="B193" s="6" t="s">
        <v>386</v>
      </c>
      <c r="C193" s="17">
        <v>1132836</v>
      </c>
      <c r="D193" s="18" t="s">
        <v>122</v>
      </c>
      <c r="E193" s="6"/>
      <c r="F193" s="18">
        <v>511930125</v>
      </c>
      <c r="G193" s="6" t="s">
        <v>232</v>
      </c>
      <c r="H193" s="6" t="s">
        <v>268</v>
      </c>
      <c r="I193" s="6" t="s">
        <v>172</v>
      </c>
      <c r="J193" s="6"/>
      <c r="K193" s="17">
        <v>2.61</v>
      </c>
      <c r="L193" s="6" t="s">
        <v>92</v>
      </c>
      <c r="M193" s="8">
        <v>4.1399999999999999E-2</v>
      </c>
      <c r="N193" s="8">
        <v>2.7799999999999998E-2</v>
      </c>
      <c r="O193" s="7">
        <v>340817.22</v>
      </c>
      <c r="P193" s="7">
        <v>104.59</v>
      </c>
      <c r="Q193" s="7">
        <v>0</v>
      </c>
      <c r="R193" s="7">
        <v>356.46</v>
      </c>
      <c r="S193" s="8">
        <v>5.9999999999999995E-4</v>
      </c>
      <c r="T193" s="8">
        <v>1.1999999999999999E-3</v>
      </c>
      <c r="U193" s="8">
        <v>2.0000000000000001E-4</v>
      </c>
    </row>
    <row r="194" spans="2:21">
      <c r="B194" s="6" t="s">
        <v>387</v>
      </c>
      <c r="C194" s="17">
        <v>1137512</v>
      </c>
      <c r="D194" s="18" t="s">
        <v>122</v>
      </c>
      <c r="E194" s="6"/>
      <c r="F194" s="18">
        <v>515328250</v>
      </c>
      <c r="G194" s="6" t="s">
        <v>240</v>
      </c>
      <c r="H194" s="6" t="s">
        <v>270</v>
      </c>
      <c r="I194" s="6" t="s">
        <v>176</v>
      </c>
      <c r="J194" s="6"/>
      <c r="K194" s="17">
        <v>2.41</v>
      </c>
      <c r="L194" s="6" t="s">
        <v>92</v>
      </c>
      <c r="M194" s="8">
        <v>3.5000000000000003E-2</v>
      </c>
      <c r="N194" s="8">
        <v>7.7899999999999997E-2</v>
      </c>
      <c r="O194" s="7">
        <v>-0.15</v>
      </c>
      <c r="P194" s="7">
        <v>91</v>
      </c>
      <c r="Q194" s="7">
        <v>0</v>
      </c>
      <c r="R194" s="7">
        <v>0</v>
      </c>
      <c r="S194" s="8">
        <v>0</v>
      </c>
      <c r="T194" s="8">
        <v>0</v>
      </c>
      <c r="U194" s="8">
        <v>0</v>
      </c>
    </row>
    <row r="195" spans="2:21">
      <c r="B195" s="6" t="s">
        <v>388</v>
      </c>
      <c r="C195" s="17">
        <v>1141852</v>
      </c>
      <c r="D195" s="18" t="s">
        <v>122</v>
      </c>
      <c r="E195" s="6"/>
      <c r="F195" s="18">
        <v>515328250</v>
      </c>
      <c r="G195" s="6" t="s">
        <v>240</v>
      </c>
      <c r="H195" s="6" t="s">
        <v>270</v>
      </c>
      <c r="I195" s="6" t="s">
        <v>176</v>
      </c>
      <c r="J195" s="6"/>
      <c r="K195" s="17">
        <v>4.33</v>
      </c>
      <c r="L195" s="6" t="s">
        <v>92</v>
      </c>
      <c r="M195" s="8">
        <v>2.6499999999999999E-2</v>
      </c>
      <c r="N195" s="8">
        <v>5.8999999999999997E-2</v>
      </c>
      <c r="O195" s="7">
        <v>541209.31999999995</v>
      </c>
      <c r="P195" s="7">
        <v>87.47</v>
      </c>
      <c r="Q195" s="7">
        <v>0</v>
      </c>
      <c r="R195" s="7">
        <v>473.4</v>
      </c>
      <c r="S195" s="8">
        <v>1E-3</v>
      </c>
      <c r="T195" s="8">
        <v>1.6000000000000001E-3</v>
      </c>
      <c r="U195" s="8">
        <v>2.9999999999999997E-4</v>
      </c>
    </row>
    <row r="196" spans="2:21">
      <c r="B196" s="6" t="s">
        <v>389</v>
      </c>
      <c r="C196" s="17">
        <v>1139591</v>
      </c>
      <c r="D196" s="18" t="s">
        <v>122</v>
      </c>
      <c r="E196" s="6"/>
      <c r="F196" s="18">
        <v>514065283</v>
      </c>
      <c r="G196" s="6" t="s">
        <v>221</v>
      </c>
      <c r="H196" s="6" t="s">
        <v>270</v>
      </c>
      <c r="I196" s="6" t="s">
        <v>176</v>
      </c>
      <c r="J196" s="6"/>
      <c r="K196" s="17">
        <v>1.82</v>
      </c>
      <c r="L196" s="6" t="s">
        <v>92</v>
      </c>
      <c r="M196" s="8">
        <v>2.6499999999999999E-2</v>
      </c>
      <c r="N196" s="8">
        <v>-2.3900000000000001E-2</v>
      </c>
      <c r="O196" s="7">
        <v>898043.37</v>
      </c>
      <c r="P196" s="7">
        <v>103</v>
      </c>
      <c r="Q196" s="7">
        <v>0</v>
      </c>
      <c r="R196" s="7">
        <v>924.98</v>
      </c>
      <c r="S196" s="8">
        <v>3.3999999999999998E-3</v>
      </c>
      <c r="T196" s="8">
        <v>3.0999999999999999E-3</v>
      </c>
      <c r="U196" s="8">
        <v>5.0000000000000001E-4</v>
      </c>
    </row>
    <row r="197" spans="2:21">
      <c r="B197" s="6" t="s">
        <v>390</v>
      </c>
      <c r="C197" s="17">
        <v>1129741</v>
      </c>
      <c r="D197" s="18" t="s">
        <v>122</v>
      </c>
      <c r="E197" s="6"/>
      <c r="F197" s="18">
        <v>520036104</v>
      </c>
      <c r="G197" s="6" t="s">
        <v>280</v>
      </c>
      <c r="H197" s="6" t="s">
        <v>268</v>
      </c>
      <c r="I197" s="6" t="s">
        <v>172</v>
      </c>
      <c r="J197" s="6"/>
      <c r="K197" s="17">
        <v>2.72</v>
      </c>
      <c r="L197" s="6" t="s">
        <v>92</v>
      </c>
      <c r="M197" s="8">
        <v>6.2300000000000001E-2</v>
      </c>
      <c r="N197" s="8">
        <v>2.1700000000000001E-2</v>
      </c>
      <c r="O197" s="7">
        <v>1094307.9099999999</v>
      </c>
      <c r="P197" s="7">
        <v>111.3</v>
      </c>
      <c r="Q197" s="7">
        <v>34.090000000000003</v>
      </c>
      <c r="R197" s="7">
        <v>1252.05</v>
      </c>
      <c r="S197" s="8">
        <v>1.6999999999999999E-3</v>
      </c>
      <c r="T197" s="8">
        <v>4.3E-3</v>
      </c>
      <c r="U197" s="8">
        <v>6.9999999999999999E-4</v>
      </c>
    </row>
    <row r="198" spans="2:21">
      <c r="B198" s="6" t="s">
        <v>391</v>
      </c>
      <c r="C198" s="17">
        <v>1143924</v>
      </c>
      <c r="D198" s="18" t="s">
        <v>122</v>
      </c>
      <c r="E198" s="6"/>
      <c r="F198" s="18">
        <v>1963039</v>
      </c>
      <c r="G198" s="6" t="s">
        <v>240</v>
      </c>
      <c r="H198" s="6" t="s">
        <v>282</v>
      </c>
      <c r="I198" s="6" t="s">
        <v>172</v>
      </c>
      <c r="J198" s="6"/>
      <c r="K198" s="17">
        <v>3</v>
      </c>
      <c r="L198" s="6" t="s">
        <v>92</v>
      </c>
      <c r="M198" s="8">
        <v>6.5000000000000002E-2</v>
      </c>
      <c r="N198" s="8">
        <v>8.3400000000000002E-2</v>
      </c>
      <c r="O198" s="7">
        <v>103901.48</v>
      </c>
      <c r="P198" s="7">
        <v>96.8</v>
      </c>
      <c r="Q198" s="7">
        <v>0</v>
      </c>
      <c r="R198" s="7">
        <v>100.58</v>
      </c>
      <c r="S198" s="8">
        <v>4.0000000000000002E-4</v>
      </c>
      <c r="T198" s="8">
        <v>2.9999999999999997E-4</v>
      </c>
      <c r="U198" s="8">
        <v>1E-4</v>
      </c>
    </row>
    <row r="199" spans="2:21">
      <c r="B199" s="6" t="s">
        <v>392</v>
      </c>
      <c r="C199" s="17">
        <v>2590511</v>
      </c>
      <c r="D199" s="18" t="s">
        <v>122</v>
      </c>
      <c r="E199" s="6"/>
      <c r="F199" s="18">
        <v>520036658</v>
      </c>
      <c r="G199" s="6" t="s">
        <v>211</v>
      </c>
      <c r="H199" s="6" t="s">
        <v>282</v>
      </c>
      <c r="I199" s="6" t="s">
        <v>172</v>
      </c>
      <c r="J199" s="6"/>
      <c r="K199" s="17">
        <v>5.05</v>
      </c>
      <c r="L199" s="6" t="s">
        <v>92</v>
      </c>
      <c r="M199" s="8">
        <v>2.7E-2</v>
      </c>
      <c r="N199" s="8">
        <v>5.2299999999999999E-2</v>
      </c>
      <c r="O199" s="7">
        <v>2018959.8</v>
      </c>
      <c r="P199" s="7">
        <v>88.4</v>
      </c>
      <c r="Q199" s="7">
        <v>0</v>
      </c>
      <c r="R199" s="7">
        <v>1784.76</v>
      </c>
      <c r="S199" s="8">
        <v>2.3999999999999998E-3</v>
      </c>
      <c r="T199" s="8">
        <v>6.1000000000000004E-3</v>
      </c>
      <c r="U199" s="8">
        <v>1E-3</v>
      </c>
    </row>
    <row r="200" spans="2:21">
      <c r="B200" s="6" t="s">
        <v>393</v>
      </c>
      <c r="C200" s="17">
        <v>2590362</v>
      </c>
      <c r="D200" s="18" t="s">
        <v>122</v>
      </c>
      <c r="E200" s="6"/>
      <c r="F200" s="18">
        <v>520036658</v>
      </c>
      <c r="G200" s="6" t="s">
        <v>211</v>
      </c>
      <c r="H200" s="6" t="s">
        <v>282</v>
      </c>
      <c r="I200" s="6" t="s">
        <v>172</v>
      </c>
      <c r="J200" s="6"/>
      <c r="L200" s="6" t="s">
        <v>92</v>
      </c>
      <c r="M200" s="8">
        <v>0.06</v>
      </c>
      <c r="O200" s="7">
        <v>-0.09</v>
      </c>
      <c r="P200" s="7">
        <v>107.31</v>
      </c>
      <c r="Q200" s="7">
        <v>0</v>
      </c>
      <c r="R200" s="7">
        <v>0</v>
      </c>
      <c r="S200" s="8">
        <v>0</v>
      </c>
      <c r="T200" s="8">
        <v>0</v>
      </c>
      <c r="U200" s="8">
        <v>0</v>
      </c>
    </row>
    <row r="201" spans="2:21">
      <c r="B201" s="6" t="s">
        <v>394</v>
      </c>
      <c r="C201" s="17">
        <v>2590388</v>
      </c>
      <c r="D201" s="18" t="s">
        <v>122</v>
      </c>
      <c r="E201" s="6"/>
      <c r="F201" s="18">
        <v>520036658</v>
      </c>
      <c r="G201" s="6" t="s">
        <v>211</v>
      </c>
      <c r="H201" s="6" t="s">
        <v>282</v>
      </c>
      <c r="I201" s="6" t="s">
        <v>172</v>
      </c>
      <c r="J201" s="6"/>
      <c r="K201" s="17">
        <v>2.34</v>
      </c>
      <c r="L201" s="6" t="s">
        <v>92</v>
      </c>
      <c r="M201" s="8">
        <v>5.8999999999999997E-2</v>
      </c>
      <c r="N201" s="8">
        <v>3.9300000000000002E-2</v>
      </c>
      <c r="O201" s="7">
        <v>1593636.46</v>
      </c>
      <c r="P201" s="7">
        <v>106.2</v>
      </c>
      <c r="Q201" s="7">
        <v>0</v>
      </c>
      <c r="R201" s="7">
        <v>1692.44</v>
      </c>
      <c r="S201" s="8">
        <v>1.8E-3</v>
      </c>
      <c r="T201" s="8">
        <v>5.7000000000000002E-3</v>
      </c>
      <c r="U201" s="8">
        <v>1E-3</v>
      </c>
    </row>
    <row r="202" spans="2:21">
      <c r="B202" s="6" t="s">
        <v>395</v>
      </c>
      <c r="C202" s="17">
        <v>1140656</v>
      </c>
      <c r="D202" s="18" t="s">
        <v>122</v>
      </c>
      <c r="E202" s="6"/>
      <c r="F202" s="18">
        <v>520043878</v>
      </c>
      <c r="G202" s="6" t="s">
        <v>211</v>
      </c>
      <c r="H202" s="6" t="s">
        <v>396</v>
      </c>
      <c r="I202" s="6" t="s">
        <v>176</v>
      </c>
      <c r="J202" s="6"/>
      <c r="K202" s="17">
        <v>2.5499999999999998</v>
      </c>
      <c r="L202" s="6" t="s">
        <v>92</v>
      </c>
      <c r="M202" s="8">
        <v>2.9499999999999998E-2</v>
      </c>
      <c r="N202" s="8">
        <v>2.06E-2</v>
      </c>
      <c r="O202" s="7">
        <v>1259886.9099999999</v>
      </c>
      <c r="P202" s="7">
        <v>103.29</v>
      </c>
      <c r="Q202" s="7">
        <v>0</v>
      </c>
      <c r="R202" s="7">
        <v>1301.3399999999999</v>
      </c>
      <c r="S202" s="8">
        <v>4.1999999999999997E-3</v>
      </c>
      <c r="T202" s="8">
        <v>4.4000000000000003E-3</v>
      </c>
      <c r="U202" s="8">
        <v>6.9999999999999999E-4</v>
      </c>
    </row>
    <row r="203" spans="2:21">
      <c r="B203" s="6" t="s">
        <v>397</v>
      </c>
      <c r="C203" s="17">
        <v>1143015</v>
      </c>
      <c r="D203" s="18" t="s">
        <v>122</v>
      </c>
      <c r="E203" s="6"/>
      <c r="F203" s="18">
        <v>1858676</v>
      </c>
      <c r="G203" s="6" t="s">
        <v>240</v>
      </c>
      <c r="H203" s="6" t="s">
        <v>396</v>
      </c>
      <c r="I203" s="6" t="s">
        <v>176</v>
      </c>
      <c r="J203" s="6"/>
      <c r="K203" s="17">
        <v>2.2999999999999998</v>
      </c>
      <c r="L203" s="6" t="s">
        <v>92</v>
      </c>
      <c r="M203" s="8">
        <v>3.5499999999999997E-2</v>
      </c>
      <c r="N203" s="8">
        <v>0.128</v>
      </c>
      <c r="O203" s="7">
        <v>3760988</v>
      </c>
      <c r="P203" s="7">
        <v>82.3</v>
      </c>
      <c r="Q203" s="7">
        <v>0</v>
      </c>
      <c r="R203" s="7">
        <v>3095.29</v>
      </c>
      <c r="S203" s="8">
        <v>3.0999999999999999E-3</v>
      </c>
      <c r="T203" s="8">
        <v>1.0500000000000001E-2</v>
      </c>
      <c r="U203" s="8">
        <v>1.8E-3</v>
      </c>
    </row>
    <row r="204" spans="2:21">
      <c r="B204" s="6" t="s">
        <v>398</v>
      </c>
      <c r="C204" s="17">
        <v>1135656</v>
      </c>
      <c r="D204" s="18" t="s">
        <v>122</v>
      </c>
      <c r="E204" s="6"/>
      <c r="F204" s="18">
        <v>1858676</v>
      </c>
      <c r="G204" s="6" t="s">
        <v>240</v>
      </c>
      <c r="H204" s="6" t="s">
        <v>396</v>
      </c>
      <c r="I204" s="6" t="s">
        <v>176</v>
      </c>
      <c r="J204" s="6"/>
      <c r="K204" s="17">
        <v>1.19</v>
      </c>
      <c r="L204" s="6" t="s">
        <v>92</v>
      </c>
      <c r="M204" s="8">
        <v>4.9500000000000002E-2</v>
      </c>
      <c r="N204" s="8">
        <v>0.1226</v>
      </c>
      <c r="O204" s="7">
        <v>0.17</v>
      </c>
      <c r="P204" s="7">
        <v>93.47</v>
      </c>
      <c r="Q204" s="7">
        <v>0</v>
      </c>
      <c r="R204" s="7">
        <v>0</v>
      </c>
      <c r="S204" s="8">
        <v>0</v>
      </c>
      <c r="T204" s="8">
        <v>0</v>
      </c>
      <c r="U204" s="8">
        <v>0</v>
      </c>
    </row>
    <row r="205" spans="2:21">
      <c r="B205" s="6" t="s">
        <v>399</v>
      </c>
      <c r="C205" s="17">
        <v>1150812</v>
      </c>
      <c r="D205" s="18" t="s">
        <v>122</v>
      </c>
      <c r="E205" s="6"/>
      <c r="F205" s="18">
        <v>512607888</v>
      </c>
      <c r="G205" s="6" t="s">
        <v>400</v>
      </c>
      <c r="H205" s="6" t="s">
        <v>396</v>
      </c>
      <c r="I205" s="6" t="s">
        <v>176</v>
      </c>
      <c r="J205" s="6"/>
      <c r="K205" s="17">
        <v>2.78</v>
      </c>
      <c r="L205" s="6" t="s">
        <v>92</v>
      </c>
      <c r="M205" s="8">
        <v>0.04</v>
      </c>
      <c r="N205" s="8">
        <v>0.10580000000000001</v>
      </c>
      <c r="O205" s="7">
        <v>586468</v>
      </c>
      <c r="P205" s="7">
        <v>84.7</v>
      </c>
      <c r="Q205" s="7">
        <v>0</v>
      </c>
      <c r="R205" s="7">
        <v>496.74</v>
      </c>
      <c r="S205" s="8">
        <v>8.0000000000000004E-4</v>
      </c>
      <c r="T205" s="8">
        <v>1.6999999999999999E-3</v>
      </c>
      <c r="U205" s="8">
        <v>2.9999999999999997E-4</v>
      </c>
    </row>
    <row r="206" spans="2:21">
      <c r="B206" s="6" t="s">
        <v>401</v>
      </c>
      <c r="C206" s="17">
        <v>1143304</v>
      </c>
      <c r="D206" s="18" t="s">
        <v>122</v>
      </c>
      <c r="E206" s="6"/>
      <c r="F206" s="18">
        <v>1841580</v>
      </c>
      <c r="G206" s="6" t="s">
        <v>240</v>
      </c>
      <c r="H206" s="6" t="s">
        <v>402</v>
      </c>
      <c r="I206" s="6" t="s">
        <v>176</v>
      </c>
      <c r="J206" s="6"/>
      <c r="K206" s="17">
        <v>3.43</v>
      </c>
      <c r="L206" s="6" t="s">
        <v>92</v>
      </c>
      <c r="M206" s="8">
        <v>3.4273999999999999E-2</v>
      </c>
      <c r="N206" s="8">
        <v>6.5699999999999995E-2</v>
      </c>
      <c r="O206" s="7">
        <v>1025473</v>
      </c>
      <c r="P206" s="7">
        <v>91</v>
      </c>
      <c r="Q206" s="7">
        <v>0</v>
      </c>
      <c r="R206" s="7">
        <v>933.18</v>
      </c>
      <c r="S206" s="8">
        <v>1.2999999999999999E-3</v>
      </c>
      <c r="T206" s="8">
        <v>3.2000000000000002E-3</v>
      </c>
      <c r="U206" s="8">
        <v>5.0000000000000001E-4</v>
      </c>
    </row>
    <row r="207" spans="2:21">
      <c r="B207" s="6" t="s">
        <v>403</v>
      </c>
      <c r="C207" s="17">
        <v>5430137</v>
      </c>
      <c r="D207" s="18" t="s">
        <v>122</v>
      </c>
      <c r="E207" s="6"/>
      <c r="F207" s="18">
        <v>520040700</v>
      </c>
      <c r="G207" s="6" t="s">
        <v>263</v>
      </c>
      <c r="H207" s="6" t="s">
        <v>404</v>
      </c>
      <c r="I207" s="6" t="s">
        <v>172</v>
      </c>
      <c r="J207" s="6"/>
      <c r="K207" s="17">
        <v>2.5</v>
      </c>
      <c r="L207" s="6" t="s">
        <v>92</v>
      </c>
      <c r="M207" s="8">
        <v>6.5799999999999997E-2</v>
      </c>
      <c r="N207" s="8">
        <v>6.9900000000000004E-2</v>
      </c>
      <c r="O207" s="7">
        <v>0.28000000000000003</v>
      </c>
      <c r="P207" s="7">
        <v>99.69</v>
      </c>
      <c r="Q207" s="7">
        <v>0</v>
      </c>
      <c r="R207" s="7">
        <v>0</v>
      </c>
      <c r="S207" s="8">
        <v>0</v>
      </c>
      <c r="T207" s="8">
        <v>0</v>
      </c>
      <c r="U207" s="8">
        <v>0</v>
      </c>
    </row>
    <row r="208" spans="2:21">
      <c r="B208" s="6" t="s">
        <v>405</v>
      </c>
      <c r="C208" s="17">
        <v>1138775</v>
      </c>
      <c r="D208" s="18" t="s">
        <v>122</v>
      </c>
      <c r="E208" s="6"/>
      <c r="F208" s="18">
        <v>1328683</v>
      </c>
      <c r="G208" s="6" t="s">
        <v>240</v>
      </c>
      <c r="H208" s="6" t="s">
        <v>402</v>
      </c>
      <c r="I208" s="6" t="s">
        <v>176</v>
      </c>
      <c r="J208" s="6"/>
      <c r="K208" s="17">
        <v>2.04</v>
      </c>
      <c r="L208" s="6" t="s">
        <v>92</v>
      </c>
      <c r="M208" s="8">
        <v>5.1999999999999998E-2</v>
      </c>
      <c r="N208" s="8">
        <v>2.0400000000000001E-2</v>
      </c>
      <c r="O208" s="7">
        <v>-0.47</v>
      </c>
      <c r="P208" s="7">
        <v>107.68</v>
      </c>
      <c r="Q208" s="7">
        <v>0</v>
      </c>
      <c r="R208" s="7">
        <v>0</v>
      </c>
      <c r="S208" s="8">
        <v>0</v>
      </c>
      <c r="T208" s="8">
        <v>0</v>
      </c>
      <c r="U208" s="8">
        <v>0</v>
      </c>
    </row>
    <row r="209" spans="2:21">
      <c r="B209" s="6" t="s">
        <v>406</v>
      </c>
      <c r="C209" s="17">
        <v>1156025</v>
      </c>
      <c r="D209" s="18" t="s">
        <v>122</v>
      </c>
      <c r="E209" s="6"/>
      <c r="F209" s="18">
        <v>520042177</v>
      </c>
      <c r="G209" s="6" t="s">
        <v>249</v>
      </c>
      <c r="H209" s="6" t="s">
        <v>407</v>
      </c>
      <c r="I209" s="6" t="s">
        <v>176</v>
      </c>
      <c r="J209" s="6"/>
      <c r="K209" s="17">
        <v>3.81</v>
      </c>
      <c r="L209" s="6" t="s">
        <v>92</v>
      </c>
      <c r="M209" s="8">
        <v>5.45E-2</v>
      </c>
      <c r="N209" s="8">
        <v>4.8599999999999997E-2</v>
      </c>
      <c r="O209" s="7">
        <v>527103</v>
      </c>
      <c r="P209" s="7">
        <v>103.8</v>
      </c>
      <c r="Q209" s="7">
        <v>0</v>
      </c>
      <c r="R209" s="7">
        <v>547.13</v>
      </c>
      <c r="S209" s="8">
        <v>3.0999999999999999E-3</v>
      </c>
      <c r="T209" s="8">
        <v>1.9E-3</v>
      </c>
      <c r="U209" s="8">
        <v>2.9999999999999997E-4</v>
      </c>
    </row>
    <row r="210" spans="2:21">
      <c r="B210" s="6" t="s">
        <v>408</v>
      </c>
      <c r="C210" s="17">
        <v>1151026</v>
      </c>
      <c r="D210" s="18" t="s">
        <v>122</v>
      </c>
      <c r="E210" s="6"/>
      <c r="F210" s="18">
        <v>520042177</v>
      </c>
      <c r="G210" s="6" t="s">
        <v>249</v>
      </c>
      <c r="H210" s="6" t="s">
        <v>407</v>
      </c>
      <c r="I210" s="6" t="s">
        <v>176</v>
      </c>
      <c r="J210" s="6"/>
      <c r="K210" s="17">
        <v>2.6</v>
      </c>
      <c r="L210" s="6" t="s">
        <v>92</v>
      </c>
      <c r="M210" s="8">
        <v>4.7500000000000001E-2</v>
      </c>
      <c r="N210" s="8">
        <v>3.49E-2</v>
      </c>
      <c r="O210" s="7">
        <v>221457</v>
      </c>
      <c r="P210" s="7">
        <v>103.39</v>
      </c>
      <c r="Q210" s="7">
        <v>2.63</v>
      </c>
      <c r="R210" s="7">
        <v>231.59</v>
      </c>
      <c r="S210" s="8">
        <v>2.2000000000000001E-3</v>
      </c>
      <c r="T210" s="8">
        <v>8.0000000000000004E-4</v>
      </c>
      <c r="U210" s="8">
        <v>1E-4</v>
      </c>
    </row>
    <row r="211" spans="2:21">
      <c r="B211" s="6" t="s">
        <v>409</v>
      </c>
      <c r="C211" s="17">
        <v>6390348</v>
      </c>
      <c r="D211" s="18" t="s">
        <v>122</v>
      </c>
      <c r="E211" s="6"/>
      <c r="F211" s="18">
        <v>520023896</v>
      </c>
      <c r="G211" s="6" t="s">
        <v>276</v>
      </c>
      <c r="H211" s="6" t="s">
        <v>287</v>
      </c>
      <c r="I211" s="6" t="s">
        <v>172</v>
      </c>
      <c r="J211" s="6"/>
      <c r="K211" s="17">
        <v>3.3</v>
      </c>
      <c r="L211" s="6" t="s">
        <v>92</v>
      </c>
      <c r="M211" s="8">
        <v>5.4543000000000001E-2</v>
      </c>
      <c r="N211" s="8">
        <v>6.9500000000000006E-2</v>
      </c>
      <c r="O211" s="7">
        <v>579763</v>
      </c>
      <c r="P211" s="7">
        <v>96.51</v>
      </c>
      <c r="Q211" s="7">
        <v>0</v>
      </c>
      <c r="R211" s="7">
        <v>559.53</v>
      </c>
      <c r="S211" s="8">
        <v>2.9999999999999997E-4</v>
      </c>
      <c r="T211" s="8">
        <v>1.9E-3</v>
      </c>
      <c r="U211" s="8">
        <v>2.9999999999999997E-4</v>
      </c>
    </row>
    <row r="212" spans="2:21">
      <c r="B212" s="6" t="s">
        <v>410</v>
      </c>
      <c r="C212" s="17">
        <v>1134790</v>
      </c>
      <c r="D212" s="18" t="s">
        <v>122</v>
      </c>
      <c r="E212" s="6"/>
      <c r="F212" s="18">
        <v>520044322</v>
      </c>
      <c r="G212" s="6" t="s">
        <v>289</v>
      </c>
      <c r="H212" s="6" t="s">
        <v>290</v>
      </c>
      <c r="I212" s="6" t="s">
        <v>172</v>
      </c>
      <c r="J212" s="6"/>
      <c r="K212" s="17">
        <v>2.0299999999999998</v>
      </c>
      <c r="L212" s="6" t="s">
        <v>92</v>
      </c>
      <c r="M212" s="8">
        <v>5.0999999999999997E-2</v>
      </c>
      <c r="N212" s="8">
        <v>0.49390000000000001</v>
      </c>
      <c r="O212" s="7">
        <v>7392597.9500000002</v>
      </c>
      <c r="P212" s="7">
        <v>45.26</v>
      </c>
      <c r="Q212" s="7">
        <v>0</v>
      </c>
      <c r="R212" s="7">
        <v>3345.89</v>
      </c>
      <c r="S212" s="8">
        <v>2.3999999999999998E-3</v>
      </c>
      <c r="T212" s="8">
        <v>1.14E-2</v>
      </c>
      <c r="U212" s="8">
        <v>1.9E-3</v>
      </c>
    </row>
    <row r="213" spans="2:21">
      <c r="B213" s="6" t="s">
        <v>411</v>
      </c>
      <c r="C213" s="17">
        <v>1161298</v>
      </c>
      <c r="D213" s="18" t="s">
        <v>122</v>
      </c>
      <c r="E213" s="6"/>
      <c r="F213" s="18">
        <v>512832742</v>
      </c>
      <c r="G213" s="6" t="s">
        <v>232</v>
      </c>
      <c r="H213" s="6" t="s">
        <v>294</v>
      </c>
      <c r="I213" s="6"/>
      <c r="J213" s="6"/>
      <c r="K213" s="17">
        <v>3.84</v>
      </c>
      <c r="L213" s="6" t="s">
        <v>92</v>
      </c>
      <c r="M213" s="8">
        <v>3.85E-2</v>
      </c>
      <c r="N213" s="8">
        <v>4.5900000000000003E-2</v>
      </c>
      <c r="O213" s="7">
        <v>63974.19</v>
      </c>
      <c r="P213" s="7">
        <v>98.68</v>
      </c>
      <c r="Q213" s="7">
        <v>0</v>
      </c>
      <c r="R213" s="7">
        <v>63.13</v>
      </c>
      <c r="S213" s="8">
        <v>1.1000000000000001E-3</v>
      </c>
      <c r="T213" s="8">
        <v>2.0000000000000001E-4</v>
      </c>
      <c r="U213" s="8">
        <v>0</v>
      </c>
    </row>
    <row r="214" spans="2:21">
      <c r="B214" s="6" t="s">
        <v>412</v>
      </c>
      <c r="C214" s="17">
        <v>1139203</v>
      </c>
      <c r="D214" s="18" t="s">
        <v>122</v>
      </c>
      <c r="E214" s="6"/>
      <c r="F214" s="18">
        <v>512832742</v>
      </c>
      <c r="G214" s="6" t="s">
        <v>232</v>
      </c>
      <c r="H214" s="6" t="s">
        <v>294</v>
      </c>
      <c r="I214" s="6"/>
      <c r="J214" s="6"/>
      <c r="K214" s="17">
        <v>3.83</v>
      </c>
      <c r="L214" s="6" t="s">
        <v>92</v>
      </c>
      <c r="M214" s="8">
        <v>3.85E-2</v>
      </c>
      <c r="N214" s="8">
        <v>5.2900000000000003E-2</v>
      </c>
      <c r="O214" s="7">
        <v>2071877.12</v>
      </c>
      <c r="P214" s="7">
        <v>96.2</v>
      </c>
      <c r="Q214" s="7">
        <v>0</v>
      </c>
      <c r="R214" s="7">
        <v>1993.15</v>
      </c>
      <c r="S214" s="8">
        <v>1.1000000000000001E-3</v>
      </c>
      <c r="T214" s="8">
        <v>6.7999999999999996E-3</v>
      </c>
      <c r="U214" s="8">
        <v>1.1000000000000001E-3</v>
      </c>
    </row>
    <row r="215" spans="2:21">
      <c r="B215" s="6" t="s">
        <v>413</v>
      </c>
      <c r="C215" s="17">
        <v>1135151</v>
      </c>
      <c r="D215" s="18" t="s">
        <v>122</v>
      </c>
      <c r="E215" s="6"/>
      <c r="F215" s="18">
        <v>511396046</v>
      </c>
      <c r="G215" s="6" t="s">
        <v>232</v>
      </c>
      <c r="H215" s="6" t="s">
        <v>294</v>
      </c>
      <c r="I215" s="6"/>
      <c r="J215" s="6"/>
      <c r="K215" s="17">
        <v>1.22</v>
      </c>
      <c r="L215" s="6" t="s">
        <v>92</v>
      </c>
      <c r="M215" s="8">
        <v>4.5999999999999999E-2</v>
      </c>
      <c r="N215" s="8">
        <v>1.66E-2</v>
      </c>
      <c r="O215" s="7">
        <v>577766.67000000004</v>
      </c>
      <c r="P215" s="7">
        <v>104.78</v>
      </c>
      <c r="Q215" s="7">
        <v>0</v>
      </c>
      <c r="R215" s="7">
        <v>605.38</v>
      </c>
      <c r="S215" s="8">
        <v>4.4000000000000003E-3</v>
      </c>
      <c r="T215" s="8">
        <v>2.0999999999999999E-3</v>
      </c>
      <c r="U215" s="8">
        <v>2.9999999999999997E-4</v>
      </c>
    </row>
    <row r="216" spans="2:21">
      <c r="B216" s="6" t="s">
        <v>414</v>
      </c>
      <c r="C216" s="17">
        <v>1139559</v>
      </c>
      <c r="D216" s="18" t="s">
        <v>122</v>
      </c>
      <c r="E216" s="6"/>
      <c r="F216" s="6">
        <v>153010</v>
      </c>
      <c r="G216" s="6" t="s">
        <v>280</v>
      </c>
      <c r="H216" s="6" t="s">
        <v>294</v>
      </c>
      <c r="I216" s="6"/>
      <c r="J216" s="6"/>
      <c r="K216" s="17">
        <v>1.45</v>
      </c>
      <c r="L216" s="6" t="s">
        <v>92</v>
      </c>
      <c r="M216" s="8">
        <v>0.01</v>
      </c>
      <c r="N216" s="8">
        <v>2.7334000000000001</v>
      </c>
      <c r="O216" s="7">
        <v>166614.54999999999</v>
      </c>
      <c r="P216" s="7">
        <v>9.6300000000000008</v>
      </c>
      <c r="Q216" s="7">
        <v>0</v>
      </c>
      <c r="R216" s="7">
        <v>16.04</v>
      </c>
      <c r="S216" s="8">
        <v>5.9999999999999995E-4</v>
      </c>
      <c r="T216" s="8">
        <v>1E-4</v>
      </c>
      <c r="U216" s="8">
        <v>0</v>
      </c>
    </row>
    <row r="217" spans="2:21">
      <c r="B217" s="6" t="s">
        <v>415</v>
      </c>
      <c r="C217" s="17">
        <v>7560154</v>
      </c>
      <c r="D217" s="18" t="s">
        <v>122</v>
      </c>
      <c r="E217" s="6"/>
      <c r="F217" s="18">
        <v>520029315</v>
      </c>
      <c r="G217" s="6" t="s">
        <v>211</v>
      </c>
      <c r="H217" s="6" t="s">
        <v>294</v>
      </c>
      <c r="I217" s="6"/>
      <c r="J217" s="6"/>
      <c r="K217" s="17">
        <v>2.82</v>
      </c>
      <c r="L217" s="6" t="s">
        <v>92</v>
      </c>
      <c r="M217" s="8">
        <v>3.4518E-2</v>
      </c>
      <c r="N217" s="8">
        <v>1.6073999999999999</v>
      </c>
      <c r="O217" s="7">
        <v>2106174.02</v>
      </c>
      <c r="P217" s="7">
        <v>8.1199999999999992</v>
      </c>
      <c r="Q217" s="7">
        <v>0</v>
      </c>
      <c r="R217" s="7">
        <v>171.02</v>
      </c>
      <c r="S217" s="8">
        <v>3.5999999999999999E-3</v>
      </c>
      <c r="T217" s="8">
        <v>5.9999999999999995E-4</v>
      </c>
      <c r="U217" s="8">
        <v>1E-4</v>
      </c>
    </row>
    <row r="218" spans="2:21">
      <c r="B218" s="13" t="s">
        <v>163</v>
      </c>
      <c r="C218" s="14"/>
      <c r="D218" s="20"/>
      <c r="E218" s="13"/>
      <c r="F218" s="13"/>
      <c r="G218" s="13"/>
      <c r="H218" s="13"/>
      <c r="I218" s="13"/>
      <c r="J218" s="13"/>
      <c r="K218" s="14">
        <v>3.27</v>
      </c>
      <c r="L218" s="13"/>
      <c r="M218" s="31"/>
      <c r="N218" s="16">
        <v>7.2499999999999995E-2</v>
      </c>
      <c r="O218" s="15">
        <v>8849475.6999999993</v>
      </c>
      <c r="R218" s="15">
        <v>7969.45</v>
      </c>
      <c r="T218" s="16">
        <v>2.7099999999999999E-2</v>
      </c>
      <c r="U218" s="16">
        <v>4.4999999999999997E-3</v>
      </c>
    </row>
    <row r="219" spans="2:21">
      <c r="B219" s="6" t="s">
        <v>416</v>
      </c>
      <c r="C219" s="17">
        <v>1143023</v>
      </c>
      <c r="D219" s="18" t="s">
        <v>122</v>
      </c>
      <c r="E219" s="6"/>
      <c r="F219" s="18">
        <v>513623314</v>
      </c>
      <c r="G219" s="6" t="s">
        <v>193</v>
      </c>
      <c r="H219" s="6" t="s">
        <v>224</v>
      </c>
      <c r="I219" s="6" t="s">
        <v>176</v>
      </c>
      <c r="J219" s="6"/>
      <c r="K219" s="17">
        <v>4.5</v>
      </c>
      <c r="L219" s="6" t="s">
        <v>92</v>
      </c>
      <c r="M219" s="8">
        <v>3.78E-2</v>
      </c>
      <c r="N219" s="8">
        <v>3.6799999999999999E-2</v>
      </c>
      <c r="O219" s="7">
        <v>1283465.83</v>
      </c>
      <c r="P219" s="7">
        <v>102.44</v>
      </c>
      <c r="Q219" s="7">
        <v>0</v>
      </c>
      <c r="R219" s="7">
        <v>1314.78</v>
      </c>
      <c r="S219" s="8">
        <v>5.7000000000000002E-3</v>
      </c>
      <c r="T219" s="8">
        <v>4.4999999999999997E-3</v>
      </c>
      <c r="U219" s="8">
        <v>6.9999999999999999E-4</v>
      </c>
    </row>
    <row r="220" spans="2:21">
      <c r="B220" s="6" t="s">
        <v>417</v>
      </c>
      <c r="C220" s="17">
        <v>1140417</v>
      </c>
      <c r="D220" s="18" t="s">
        <v>122</v>
      </c>
      <c r="E220" s="6"/>
      <c r="F220" s="18">
        <v>510119068</v>
      </c>
      <c r="G220" s="6" t="s">
        <v>344</v>
      </c>
      <c r="H220" s="6" t="s">
        <v>345</v>
      </c>
      <c r="I220" s="6" t="s">
        <v>172</v>
      </c>
      <c r="J220" s="6"/>
      <c r="K220" s="17">
        <v>3.05</v>
      </c>
      <c r="L220" s="6" t="s">
        <v>92</v>
      </c>
      <c r="M220" s="8">
        <v>3.9E-2</v>
      </c>
      <c r="N220" s="8">
        <v>2.86E-2</v>
      </c>
      <c r="O220" s="7">
        <v>573000</v>
      </c>
      <c r="P220" s="7">
        <v>98.08</v>
      </c>
      <c r="Q220" s="7">
        <v>0</v>
      </c>
      <c r="R220" s="7">
        <v>562</v>
      </c>
      <c r="S220" s="8">
        <v>2.8999999999999998E-3</v>
      </c>
      <c r="T220" s="8">
        <v>1.9E-3</v>
      </c>
      <c r="U220" s="8">
        <v>2.9999999999999997E-4</v>
      </c>
    </row>
    <row r="221" spans="2:21">
      <c r="B221" s="6" t="s">
        <v>418</v>
      </c>
      <c r="C221" s="17">
        <v>1141936</v>
      </c>
      <c r="D221" s="18" t="s">
        <v>122</v>
      </c>
      <c r="E221" s="6"/>
      <c r="F221" s="18">
        <v>1146</v>
      </c>
      <c r="G221" s="6" t="s">
        <v>419</v>
      </c>
      <c r="H221" s="6" t="s">
        <v>345</v>
      </c>
      <c r="I221" s="6" t="s">
        <v>172</v>
      </c>
      <c r="J221" s="6"/>
      <c r="K221" s="17">
        <v>2.62</v>
      </c>
      <c r="L221" s="6" t="s">
        <v>92</v>
      </c>
      <c r="M221" s="8">
        <v>3.3700000000000001E-2</v>
      </c>
      <c r="N221" s="8">
        <v>2.29E-2</v>
      </c>
      <c r="O221" s="7">
        <v>417000</v>
      </c>
      <c r="P221" s="7">
        <v>100.91</v>
      </c>
      <c r="Q221" s="7">
        <v>0</v>
      </c>
      <c r="R221" s="7">
        <v>420.79</v>
      </c>
      <c r="S221" s="8">
        <v>1E-3</v>
      </c>
      <c r="T221" s="8">
        <v>1.4E-3</v>
      </c>
      <c r="U221" s="8">
        <v>2.0000000000000001E-4</v>
      </c>
    </row>
    <row r="222" spans="2:21">
      <c r="B222" s="6" t="s">
        <v>420</v>
      </c>
      <c r="C222" s="17">
        <v>1141332</v>
      </c>
      <c r="D222" s="18" t="s">
        <v>122</v>
      </c>
      <c r="E222" s="6"/>
      <c r="F222" s="18">
        <v>515334662</v>
      </c>
      <c r="G222" s="6" t="s">
        <v>289</v>
      </c>
      <c r="H222" s="6" t="s">
        <v>266</v>
      </c>
      <c r="I222" s="6" t="s">
        <v>176</v>
      </c>
      <c r="J222" s="6"/>
      <c r="K222" s="17">
        <v>4.72</v>
      </c>
      <c r="L222" s="6" t="s">
        <v>92</v>
      </c>
      <c r="M222" s="8">
        <v>4.6899999999999997E-2</v>
      </c>
      <c r="N222" s="8">
        <v>9.1999999999999998E-2</v>
      </c>
      <c r="O222" s="7">
        <v>2512798.92</v>
      </c>
      <c r="P222" s="7">
        <v>80.05</v>
      </c>
      <c r="Q222" s="7">
        <v>0</v>
      </c>
      <c r="R222" s="7">
        <v>2011.5</v>
      </c>
      <c r="S222" s="8">
        <v>1.2999999999999999E-3</v>
      </c>
      <c r="T222" s="8">
        <v>6.7999999999999996E-3</v>
      </c>
      <c r="U222" s="8">
        <v>1.1000000000000001E-3</v>
      </c>
    </row>
    <row r="223" spans="2:21">
      <c r="B223" s="6" t="s">
        <v>421</v>
      </c>
      <c r="C223" s="17">
        <v>1143593</v>
      </c>
      <c r="D223" s="18" t="s">
        <v>122</v>
      </c>
      <c r="E223" s="6"/>
      <c r="F223" s="18">
        <v>515334662</v>
      </c>
      <c r="G223" s="6" t="s">
        <v>289</v>
      </c>
      <c r="H223" s="6" t="s">
        <v>266</v>
      </c>
      <c r="I223" s="6" t="s">
        <v>176</v>
      </c>
      <c r="J223" s="6"/>
      <c r="K223" s="17">
        <v>4.93</v>
      </c>
      <c r="L223" s="6" t="s">
        <v>92</v>
      </c>
      <c r="M223" s="8">
        <v>4.6899999999999997E-2</v>
      </c>
      <c r="N223" s="8">
        <v>9.2299999999999993E-2</v>
      </c>
      <c r="O223" s="7">
        <v>407953.95</v>
      </c>
      <c r="P223" s="7">
        <v>80.7</v>
      </c>
      <c r="Q223" s="7">
        <v>0</v>
      </c>
      <c r="R223" s="7">
        <v>329.22</v>
      </c>
      <c r="S223" s="8">
        <v>2.9999999999999997E-4</v>
      </c>
      <c r="T223" s="8">
        <v>1.1000000000000001E-3</v>
      </c>
      <c r="U223" s="8">
        <v>2.0000000000000001E-4</v>
      </c>
    </row>
    <row r="224" spans="2:21">
      <c r="B224" s="6" t="s">
        <v>422</v>
      </c>
      <c r="C224" s="17">
        <v>1141365</v>
      </c>
      <c r="D224" s="18" t="s">
        <v>122</v>
      </c>
      <c r="E224" s="6"/>
      <c r="F224" s="18">
        <v>515643484</v>
      </c>
      <c r="G224" s="6" t="s">
        <v>289</v>
      </c>
      <c r="H224" s="6" t="s">
        <v>268</v>
      </c>
      <c r="I224" s="6" t="s">
        <v>172</v>
      </c>
      <c r="J224" s="6"/>
      <c r="K224" s="17">
        <v>0.73</v>
      </c>
      <c r="L224" s="6" t="s">
        <v>92</v>
      </c>
      <c r="M224" s="8">
        <v>7.7499999999999999E-2</v>
      </c>
      <c r="N224" s="8">
        <v>4.9799999999999997E-2</v>
      </c>
      <c r="O224" s="7">
        <v>87000</v>
      </c>
      <c r="P224" s="7">
        <v>100.69</v>
      </c>
      <c r="Q224" s="7">
        <v>0</v>
      </c>
      <c r="R224" s="7">
        <v>87.6</v>
      </c>
      <c r="S224" s="8">
        <v>5.9999999999999995E-4</v>
      </c>
      <c r="T224" s="8">
        <v>2.9999999999999997E-4</v>
      </c>
      <c r="U224" s="8">
        <v>0</v>
      </c>
    </row>
    <row r="225" spans="2:24">
      <c r="B225" s="6" t="s">
        <v>423</v>
      </c>
      <c r="C225" s="17">
        <v>1141373</v>
      </c>
      <c r="D225" s="18" t="s">
        <v>122</v>
      </c>
      <c r="E225" s="6"/>
      <c r="F225" s="18">
        <v>515643484</v>
      </c>
      <c r="G225" s="6" t="s">
        <v>289</v>
      </c>
      <c r="H225" s="6" t="s">
        <v>268</v>
      </c>
      <c r="I225" s="6" t="s">
        <v>172</v>
      </c>
      <c r="J225" s="6"/>
      <c r="K225" s="17">
        <v>0.82</v>
      </c>
      <c r="L225" s="6" t="s">
        <v>92</v>
      </c>
      <c r="M225" s="8">
        <v>7.7499999999999999E-2</v>
      </c>
      <c r="N225" s="8">
        <v>8.3199999999999996E-2</v>
      </c>
      <c r="O225" s="7">
        <v>913000</v>
      </c>
      <c r="P225" s="7">
        <v>97.73</v>
      </c>
      <c r="Q225" s="7">
        <v>0</v>
      </c>
      <c r="R225" s="7">
        <v>892.27</v>
      </c>
      <c r="S225" s="8">
        <v>1.6000000000000001E-3</v>
      </c>
      <c r="T225" s="8">
        <v>3.0000000000000001E-3</v>
      </c>
      <c r="U225" s="8">
        <v>5.0000000000000001E-4</v>
      </c>
    </row>
    <row r="226" spans="2:24">
      <c r="B226" s="6" t="s">
        <v>424</v>
      </c>
      <c r="C226" s="17">
        <v>2590396</v>
      </c>
      <c r="D226" s="18" t="s">
        <v>122</v>
      </c>
      <c r="E226" s="6"/>
      <c r="F226" s="18">
        <v>520036658</v>
      </c>
      <c r="G226" s="6" t="s">
        <v>211</v>
      </c>
      <c r="H226" s="6" t="s">
        <v>282</v>
      </c>
      <c r="I226" s="6" t="s">
        <v>172</v>
      </c>
      <c r="J226" s="6"/>
      <c r="K226" s="17">
        <v>1.85</v>
      </c>
      <c r="L226" s="6" t="s">
        <v>92</v>
      </c>
      <c r="M226" s="8">
        <v>6.7000000000000004E-2</v>
      </c>
      <c r="N226" s="8">
        <v>6.0299999999999999E-2</v>
      </c>
      <c r="O226" s="7">
        <v>723112</v>
      </c>
      <c r="P226" s="7">
        <v>91.49</v>
      </c>
      <c r="Q226" s="7">
        <v>0</v>
      </c>
      <c r="R226" s="7">
        <v>661.58</v>
      </c>
      <c r="S226" s="8">
        <v>6.9999999999999999E-4</v>
      </c>
      <c r="T226" s="8">
        <v>2.2000000000000001E-3</v>
      </c>
      <c r="U226" s="8">
        <v>4.0000000000000002E-4</v>
      </c>
    </row>
    <row r="227" spans="2:24">
      <c r="B227" s="6" t="s">
        <v>425</v>
      </c>
      <c r="C227" s="17">
        <v>1139922</v>
      </c>
      <c r="D227" s="18" t="s">
        <v>122</v>
      </c>
      <c r="E227" s="6"/>
      <c r="F227" s="18">
        <v>511396046</v>
      </c>
      <c r="G227" s="6" t="s">
        <v>232</v>
      </c>
      <c r="H227" s="6" t="s">
        <v>294</v>
      </c>
      <c r="I227" s="6"/>
      <c r="J227" s="6"/>
      <c r="K227" s="17">
        <v>2.98</v>
      </c>
      <c r="L227" s="6" t="s">
        <v>92</v>
      </c>
      <c r="M227" s="8">
        <v>5.9499999999999997E-2</v>
      </c>
      <c r="N227" s="8">
        <v>0.1113</v>
      </c>
      <c r="O227" s="7">
        <v>1234145</v>
      </c>
      <c r="P227" s="7">
        <v>79.44</v>
      </c>
      <c r="Q227" s="7">
        <v>0</v>
      </c>
      <c r="R227" s="7">
        <v>980.4</v>
      </c>
      <c r="S227" s="8">
        <v>1.2999999999999999E-3</v>
      </c>
      <c r="T227" s="8">
        <v>3.3E-3</v>
      </c>
      <c r="U227" s="8">
        <v>5.9999999999999995E-4</v>
      </c>
    </row>
    <row r="228" spans="2:24">
      <c r="B228" s="6" t="s">
        <v>426</v>
      </c>
      <c r="C228" s="17">
        <v>1142488</v>
      </c>
      <c r="D228" s="18" t="s">
        <v>122</v>
      </c>
      <c r="E228" s="6"/>
      <c r="F228" s="18">
        <v>515060044</v>
      </c>
      <c r="G228" s="6" t="s">
        <v>289</v>
      </c>
      <c r="H228" s="6" t="s">
        <v>294</v>
      </c>
      <c r="I228" s="6"/>
      <c r="J228" s="6"/>
      <c r="K228" s="17">
        <v>1.81</v>
      </c>
      <c r="L228" s="6" t="s">
        <v>92</v>
      </c>
      <c r="M228" s="8">
        <v>0.02</v>
      </c>
      <c r="N228" s="8">
        <v>8.4900000000000003E-2</v>
      </c>
      <c r="O228" s="7">
        <v>698000</v>
      </c>
      <c r="P228" s="7">
        <v>101.62</v>
      </c>
      <c r="Q228" s="7">
        <v>0</v>
      </c>
      <c r="R228" s="7">
        <v>709.31</v>
      </c>
      <c r="S228" s="8">
        <v>1.1000000000000001E-3</v>
      </c>
      <c r="T228" s="8">
        <v>2.3999999999999998E-3</v>
      </c>
      <c r="U228" s="8">
        <v>4.0000000000000002E-4</v>
      </c>
    </row>
    <row r="229" spans="2:24">
      <c r="B229" s="13" t="s">
        <v>427</v>
      </c>
      <c r="C229" s="14"/>
      <c r="D229" s="20"/>
      <c r="E229" s="13"/>
      <c r="F229" s="13"/>
      <c r="G229" s="13"/>
      <c r="H229" s="13"/>
      <c r="I229" s="13"/>
      <c r="J229" s="13"/>
      <c r="L229" s="13"/>
      <c r="M229" s="31"/>
      <c r="O229" s="15">
        <v>0</v>
      </c>
      <c r="R229" s="15">
        <v>0</v>
      </c>
      <c r="T229" s="16">
        <v>0</v>
      </c>
      <c r="U229" s="16">
        <v>0</v>
      </c>
    </row>
    <row r="230" spans="2:24">
      <c r="B230" s="3" t="s">
        <v>102</v>
      </c>
      <c r="C230" s="12"/>
      <c r="D230" s="19"/>
      <c r="E230" s="3"/>
      <c r="F230" s="3"/>
      <c r="G230" s="3"/>
      <c r="H230" s="3"/>
      <c r="I230" s="3"/>
      <c r="J230" s="3"/>
      <c r="K230" s="12">
        <v>6.95</v>
      </c>
      <c r="L230" s="3"/>
      <c r="M230" s="31"/>
      <c r="N230" s="10">
        <v>3.0800000000000001E-2</v>
      </c>
      <c r="O230" s="9">
        <v>2523000</v>
      </c>
      <c r="R230" s="9">
        <v>10196.450000000001</v>
      </c>
      <c r="T230" s="10">
        <v>3.4599999999999999E-2</v>
      </c>
      <c r="U230" s="10">
        <v>5.7999999999999996E-3</v>
      </c>
      <c r="V230" s="30"/>
      <c r="W230" s="30"/>
      <c r="X230" s="30"/>
    </row>
    <row r="231" spans="2:24">
      <c r="B231" s="13" t="s">
        <v>165</v>
      </c>
      <c r="C231" s="14"/>
      <c r="D231" s="20"/>
      <c r="E231" s="13"/>
      <c r="F231" s="13"/>
      <c r="G231" s="13"/>
      <c r="H231" s="13"/>
      <c r="I231" s="13"/>
      <c r="J231" s="13"/>
      <c r="K231" s="14">
        <v>5.8</v>
      </c>
      <c r="L231" s="13"/>
      <c r="M231" s="31"/>
      <c r="N231" s="16">
        <v>2.4899999999999999E-2</v>
      </c>
      <c r="O231" s="15">
        <v>740000</v>
      </c>
      <c r="R231" s="15">
        <v>3484.96</v>
      </c>
      <c r="T231" s="16">
        <v>1.18E-2</v>
      </c>
      <c r="U231" s="16">
        <v>2E-3</v>
      </c>
      <c r="V231" s="30"/>
      <c r="W231" s="30"/>
      <c r="X231" s="30"/>
    </row>
    <row r="232" spans="2:24">
      <c r="B232" s="6" t="s">
        <v>428</v>
      </c>
      <c r="C232" s="17" t="s">
        <v>429</v>
      </c>
      <c r="D232" s="18" t="s">
        <v>96</v>
      </c>
      <c r="E232" s="6" t="s">
        <v>430</v>
      </c>
      <c r="F232" s="6"/>
      <c r="G232" s="37" t="s">
        <v>1297</v>
      </c>
      <c r="H232" s="6" t="s">
        <v>432</v>
      </c>
      <c r="I232" s="6" t="s">
        <v>156</v>
      </c>
      <c r="J232" s="6"/>
      <c r="K232" s="17">
        <v>5.8</v>
      </c>
      <c r="L232" s="6" t="s">
        <v>43</v>
      </c>
      <c r="M232" s="8">
        <v>7.7499999999999999E-2</v>
      </c>
      <c r="N232" s="8">
        <v>2.4899999999999999E-2</v>
      </c>
      <c r="O232" s="7">
        <v>740000</v>
      </c>
      <c r="P232" s="7">
        <v>136.86000000000001</v>
      </c>
      <c r="Q232" s="7">
        <v>0</v>
      </c>
      <c r="R232" s="7">
        <v>3484.96</v>
      </c>
      <c r="S232" s="8">
        <v>2.5000000000000001E-3</v>
      </c>
      <c r="T232" s="8">
        <v>1.18E-2</v>
      </c>
      <c r="U232" s="8">
        <v>2E-3</v>
      </c>
      <c r="V232" s="30"/>
      <c r="W232" s="39"/>
      <c r="X232" s="30"/>
    </row>
    <row r="233" spans="2:24">
      <c r="B233" s="13" t="s">
        <v>166</v>
      </c>
      <c r="C233" s="14"/>
      <c r="D233" s="20"/>
      <c r="E233" s="13"/>
      <c r="F233" s="13"/>
      <c r="G233" s="13"/>
      <c r="H233" s="13"/>
      <c r="I233" s="13"/>
      <c r="J233" s="13"/>
      <c r="K233" s="14">
        <v>7.55</v>
      </c>
      <c r="L233" s="13"/>
      <c r="M233" s="31"/>
      <c r="N233" s="16">
        <v>3.39E-2</v>
      </c>
      <c r="O233" s="15">
        <v>1783000</v>
      </c>
      <c r="R233" s="15">
        <v>6711.49</v>
      </c>
      <c r="T233" s="16">
        <v>2.2800000000000001E-2</v>
      </c>
      <c r="U233" s="16">
        <v>3.8E-3</v>
      </c>
      <c r="V233" s="30"/>
      <c r="W233" s="30"/>
      <c r="X233" s="30"/>
    </row>
    <row r="234" spans="2:24">
      <c r="B234" s="6" t="s">
        <v>433</v>
      </c>
      <c r="C234" s="17" t="s">
        <v>434</v>
      </c>
      <c r="D234" s="18" t="s">
        <v>96</v>
      </c>
      <c r="E234" s="6" t="s">
        <v>430</v>
      </c>
      <c r="F234" s="6"/>
      <c r="G234" s="6" t="s">
        <v>435</v>
      </c>
      <c r="H234" s="6" t="s">
        <v>436</v>
      </c>
      <c r="I234" s="6" t="s">
        <v>1313</v>
      </c>
      <c r="J234" s="6"/>
      <c r="K234" s="17">
        <v>2.4700000000000002</v>
      </c>
      <c r="L234" s="6" t="s">
        <v>43</v>
      </c>
      <c r="M234" s="8">
        <v>3.3750000000000002E-2</v>
      </c>
      <c r="N234" s="8">
        <v>8.5000000000000006E-3</v>
      </c>
      <c r="O234" s="7">
        <v>334000</v>
      </c>
      <c r="P234" s="7">
        <v>107.86</v>
      </c>
      <c r="Q234" s="7">
        <v>0</v>
      </c>
      <c r="R234" s="7">
        <v>1239.6099999999999</v>
      </c>
      <c r="S234" s="8">
        <v>2.0000000000000001E-4</v>
      </c>
      <c r="T234" s="8">
        <v>4.1999999999999997E-3</v>
      </c>
      <c r="U234" s="8">
        <v>6.9999999999999999E-4</v>
      </c>
      <c r="V234" s="30"/>
      <c r="W234" s="30"/>
      <c r="X234" s="30"/>
    </row>
    <row r="235" spans="2:24">
      <c r="B235" s="6" t="s">
        <v>437</v>
      </c>
      <c r="C235" s="17" t="s">
        <v>438</v>
      </c>
      <c r="D235" s="18" t="s">
        <v>439</v>
      </c>
      <c r="E235" s="6" t="s">
        <v>430</v>
      </c>
      <c r="F235" s="6"/>
      <c r="G235" s="6" t="s">
        <v>435</v>
      </c>
      <c r="H235" s="6" t="s">
        <v>432</v>
      </c>
      <c r="I235" s="6" t="s">
        <v>156</v>
      </c>
      <c r="J235" s="6"/>
      <c r="K235" s="17">
        <v>0.5</v>
      </c>
      <c r="L235" s="6" t="s">
        <v>43</v>
      </c>
      <c r="M235" s="8">
        <v>6.6250000000000003E-2</v>
      </c>
      <c r="N235" s="8">
        <v>9.1999999999999998E-3</v>
      </c>
      <c r="O235" s="7">
        <v>100000</v>
      </c>
      <c r="P235" s="7">
        <v>106.14</v>
      </c>
      <c r="Q235" s="7">
        <v>0</v>
      </c>
      <c r="R235" s="7">
        <v>365.21</v>
      </c>
      <c r="S235" s="8">
        <v>1E-4</v>
      </c>
      <c r="T235" s="8">
        <v>1.1999999999999999E-3</v>
      </c>
      <c r="U235" s="8">
        <v>2.0000000000000001E-4</v>
      </c>
      <c r="V235" s="30"/>
      <c r="W235" s="30"/>
      <c r="X235" s="30"/>
    </row>
    <row r="236" spans="2:24">
      <c r="B236" s="6" t="s">
        <v>440</v>
      </c>
      <c r="C236" s="17" t="s">
        <v>441</v>
      </c>
      <c r="D236" s="18" t="s">
        <v>96</v>
      </c>
      <c r="E236" s="6" t="s">
        <v>430</v>
      </c>
      <c r="F236" s="6"/>
      <c r="G236" s="6" t="s">
        <v>442</v>
      </c>
      <c r="H236" s="6" t="s">
        <v>432</v>
      </c>
      <c r="I236" s="6" t="s">
        <v>443</v>
      </c>
      <c r="J236" s="6"/>
      <c r="K236" s="17">
        <v>16.3</v>
      </c>
      <c r="L236" s="6" t="s">
        <v>43</v>
      </c>
      <c r="M236" s="8">
        <v>5.6250000000000001E-2</v>
      </c>
      <c r="N236" s="8">
        <v>4.82E-2</v>
      </c>
      <c r="O236" s="7">
        <v>400000</v>
      </c>
      <c r="P236" s="7">
        <v>113.64</v>
      </c>
      <c r="Q236" s="7">
        <v>0</v>
      </c>
      <c r="R236" s="7">
        <v>1564.14</v>
      </c>
      <c r="S236" s="8">
        <v>5.0000000000000001E-4</v>
      </c>
      <c r="T236" s="8">
        <v>5.3E-3</v>
      </c>
      <c r="U236" s="8">
        <v>8.9999999999999998E-4</v>
      </c>
      <c r="V236" s="30"/>
      <c r="W236" s="30"/>
      <c r="X236" s="30"/>
    </row>
    <row r="237" spans="2:24">
      <c r="B237" s="6" t="s">
        <v>444</v>
      </c>
      <c r="C237" s="17" t="s">
        <v>445</v>
      </c>
      <c r="D237" s="18" t="s">
        <v>96</v>
      </c>
      <c r="E237" s="6" t="s">
        <v>430</v>
      </c>
      <c r="F237" s="6"/>
      <c r="G237" s="6" t="s">
        <v>446</v>
      </c>
      <c r="H237" s="6" t="s">
        <v>432</v>
      </c>
      <c r="I237" s="6" t="s">
        <v>156</v>
      </c>
      <c r="J237" s="6" t="s">
        <v>447</v>
      </c>
      <c r="K237" s="17">
        <v>2.95</v>
      </c>
      <c r="L237" s="6" t="s">
        <v>43</v>
      </c>
      <c r="M237" s="8">
        <v>4.2999999999999997E-2</v>
      </c>
      <c r="N237" s="8">
        <v>1.21E-2</v>
      </c>
      <c r="O237" s="7">
        <v>200000</v>
      </c>
      <c r="P237" s="7">
        <v>111.03</v>
      </c>
      <c r="Q237" s="7">
        <v>0</v>
      </c>
      <c r="R237" s="7">
        <v>764.11</v>
      </c>
      <c r="S237" s="8">
        <v>2.9999999999999997E-4</v>
      </c>
      <c r="T237" s="8">
        <v>2.5999999999999999E-3</v>
      </c>
      <c r="U237" s="8">
        <v>4.0000000000000002E-4</v>
      </c>
      <c r="V237" s="30"/>
      <c r="W237" s="30"/>
      <c r="X237" s="30"/>
    </row>
    <row r="238" spans="2:24">
      <c r="B238" s="6" t="s">
        <v>448</v>
      </c>
      <c r="C238" s="17" t="s">
        <v>449</v>
      </c>
      <c r="D238" s="18" t="s">
        <v>450</v>
      </c>
      <c r="E238" s="6" t="s">
        <v>430</v>
      </c>
      <c r="F238" s="6"/>
      <c r="G238" s="37" t="s">
        <v>626</v>
      </c>
      <c r="H238" s="6" t="s">
        <v>451</v>
      </c>
      <c r="I238" s="6" t="s">
        <v>1313</v>
      </c>
      <c r="J238" s="6"/>
      <c r="K238" s="17">
        <v>3.59</v>
      </c>
      <c r="L238" s="6" t="s">
        <v>43</v>
      </c>
      <c r="M238" s="8">
        <v>4.4999999999999998E-2</v>
      </c>
      <c r="N238" s="8">
        <v>2.69E-2</v>
      </c>
      <c r="O238" s="7">
        <v>198000</v>
      </c>
      <c r="P238" s="7">
        <v>107.26</v>
      </c>
      <c r="Q238" s="7">
        <v>0</v>
      </c>
      <c r="R238" s="7">
        <v>730.75</v>
      </c>
      <c r="S238" s="8">
        <v>4.0000000000000002E-4</v>
      </c>
      <c r="T238" s="8">
        <v>2.5000000000000001E-3</v>
      </c>
      <c r="U238" s="8">
        <v>4.0000000000000002E-4</v>
      </c>
      <c r="V238" s="30"/>
      <c r="W238" s="39"/>
      <c r="X238" s="30"/>
    </row>
    <row r="239" spans="2:24">
      <c r="B239" s="6" t="s">
        <v>452</v>
      </c>
      <c r="C239" s="17" t="s">
        <v>453</v>
      </c>
      <c r="D239" s="18" t="s">
        <v>96</v>
      </c>
      <c r="E239" s="6" t="s">
        <v>430</v>
      </c>
      <c r="F239" s="6"/>
      <c r="G239" s="37" t="s">
        <v>734</v>
      </c>
      <c r="H239" s="6" t="s">
        <v>454</v>
      </c>
      <c r="I239" s="6" t="s">
        <v>156</v>
      </c>
      <c r="J239" s="6"/>
      <c r="K239" s="17">
        <v>3.67</v>
      </c>
      <c r="L239" s="6" t="s">
        <v>48</v>
      </c>
      <c r="M239" s="8">
        <v>0.03</v>
      </c>
      <c r="N239" s="8">
        <v>6.6400000000000001E-2</v>
      </c>
      <c r="O239" s="7">
        <v>200000</v>
      </c>
      <c r="P239" s="7">
        <v>88.38</v>
      </c>
      <c r="Q239" s="7">
        <v>0</v>
      </c>
      <c r="R239" s="7">
        <v>711.63</v>
      </c>
      <c r="S239" s="8">
        <v>2.9999999999999997E-4</v>
      </c>
      <c r="T239" s="8">
        <v>2.3999999999999998E-3</v>
      </c>
      <c r="U239" s="8">
        <v>4.0000000000000002E-4</v>
      </c>
      <c r="V239" s="30"/>
      <c r="W239" s="39"/>
      <c r="X239" s="30"/>
    </row>
    <row r="240" spans="2:24">
      <c r="B240" s="6" t="s">
        <v>455</v>
      </c>
      <c r="C240" s="17" t="s">
        <v>456</v>
      </c>
      <c r="D240" s="18" t="s">
        <v>96</v>
      </c>
      <c r="E240" s="6" t="s">
        <v>430</v>
      </c>
      <c r="F240" s="6"/>
      <c r="G240" s="6" t="s">
        <v>457</v>
      </c>
      <c r="H240" s="6" t="s">
        <v>458</v>
      </c>
      <c r="I240" s="6" t="s">
        <v>1313</v>
      </c>
      <c r="J240" s="6"/>
      <c r="K240" s="17">
        <v>16.61</v>
      </c>
      <c r="L240" s="6" t="s">
        <v>43</v>
      </c>
      <c r="M240" s="8">
        <v>6.25E-2</v>
      </c>
      <c r="N240" s="8">
        <v>5.7500000000000002E-2</v>
      </c>
      <c r="O240" s="7">
        <v>156000</v>
      </c>
      <c r="P240" s="7">
        <v>114.59</v>
      </c>
      <c r="Q240" s="7">
        <v>0</v>
      </c>
      <c r="R240" s="7">
        <v>615.12</v>
      </c>
      <c r="S240" s="8">
        <v>1E-4</v>
      </c>
      <c r="T240" s="8">
        <v>2.0999999999999999E-3</v>
      </c>
      <c r="U240" s="8">
        <v>2.9999999999999997E-4</v>
      </c>
      <c r="V240" s="30"/>
      <c r="W240" s="30"/>
      <c r="X240" s="30"/>
    </row>
    <row r="241" spans="2:24">
      <c r="B241" s="6" t="s">
        <v>459</v>
      </c>
      <c r="C241" s="17" t="s">
        <v>460</v>
      </c>
      <c r="D241" s="18" t="s">
        <v>450</v>
      </c>
      <c r="E241" s="6" t="s">
        <v>430</v>
      </c>
      <c r="F241" s="6"/>
      <c r="G241" s="6" t="s">
        <v>461</v>
      </c>
      <c r="H241" s="6" t="s">
        <v>458</v>
      </c>
      <c r="I241" s="6" t="s">
        <v>1313</v>
      </c>
      <c r="J241" s="6"/>
      <c r="K241" s="17">
        <v>5.86</v>
      </c>
      <c r="L241" s="6" t="s">
        <v>43</v>
      </c>
      <c r="M241" s="8">
        <v>4.7500000000000001E-2</v>
      </c>
      <c r="N241" s="8">
        <v>3.6999999999999998E-2</v>
      </c>
      <c r="O241" s="7">
        <v>195000</v>
      </c>
      <c r="P241" s="7">
        <v>107.44</v>
      </c>
      <c r="Q241" s="7">
        <v>0</v>
      </c>
      <c r="R241" s="7">
        <v>720.93</v>
      </c>
      <c r="S241" s="8">
        <v>4.0000000000000002E-4</v>
      </c>
      <c r="T241" s="8">
        <v>2.3999999999999998E-3</v>
      </c>
      <c r="U241" s="8">
        <v>4.0000000000000002E-4</v>
      </c>
      <c r="V241" s="30"/>
      <c r="W241" s="30"/>
      <c r="X241" s="30"/>
    </row>
    <row r="242" spans="2:24">
      <c r="V242" s="30"/>
      <c r="W242" s="30"/>
      <c r="X242" s="30"/>
    </row>
    <row r="243" spans="2:24">
      <c r="V243" s="30"/>
      <c r="W243" s="30"/>
      <c r="X243" s="30"/>
    </row>
    <row r="244" spans="2:24">
      <c r="B244" s="6" t="s">
        <v>103</v>
      </c>
      <c r="C244" s="17"/>
      <c r="D244" s="18"/>
      <c r="E244" s="6"/>
      <c r="F244" s="6"/>
      <c r="G244" s="6"/>
      <c r="H244" s="6"/>
      <c r="I244" s="6"/>
      <c r="J244" s="6"/>
      <c r="L244" s="6"/>
    </row>
    <row r="248" spans="2:24">
      <c r="B248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80"/>
  <sheetViews>
    <sheetView rightToLeft="1" topLeftCell="A107" workbookViewId="0">
      <selection activeCell="C107" sqref="C1:C1048576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  <col min="16" max="16" width="23.6640625" style="30" customWidth="1"/>
    <col min="17" max="17" width="45.5546875" style="30" bestFit="1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104</v>
      </c>
    </row>
    <row r="7" spans="2:16" ht="15.6">
      <c r="B7" s="2" t="s">
        <v>462</v>
      </c>
    </row>
    <row r="8" spans="2:16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81</v>
      </c>
      <c r="I8" s="3" t="s">
        <v>109</v>
      </c>
      <c r="J8" s="3" t="s">
        <v>42</v>
      </c>
      <c r="K8" s="3" t="s">
        <v>110</v>
      </c>
      <c r="L8" s="3" t="s">
        <v>84</v>
      </c>
      <c r="M8" s="3" t="s">
        <v>111</v>
      </c>
      <c r="N8" s="3" t="s">
        <v>112</v>
      </c>
      <c r="O8" s="3" t="s">
        <v>113</v>
      </c>
      <c r="P8" s="40"/>
    </row>
    <row r="9" spans="2:16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  <c r="P9" s="41"/>
    </row>
    <row r="11" spans="2:16">
      <c r="B11" s="3" t="s">
        <v>463</v>
      </c>
      <c r="C11" s="12"/>
      <c r="D11" s="19"/>
      <c r="E11" s="3"/>
      <c r="F11" s="3"/>
      <c r="G11" s="3"/>
      <c r="H11" s="3"/>
      <c r="I11" s="9">
        <v>21609584.670000002</v>
      </c>
      <c r="L11" s="9">
        <f>L12+L159</f>
        <v>298908.40999999997</v>
      </c>
      <c r="N11" s="10">
        <f>L11/$L$11</f>
        <v>1</v>
      </c>
      <c r="O11" s="10">
        <f>L11/'סכום נכסי הקרן'!$C$42</f>
        <v>0.16984925226183656</v>
      </c>
      <c r="P11" s="42"/>
    </row>
    <row r="12" spans="2:16">
      <c r="B12" s="3" t="s">
        <v>90</v>
      </c>
      <c r="C12" s="12"/>
      <c r="D12" s="19"/>
      <c r="E12" s="3"/>
      <c r="F12" s="3"/>
      <c r="G12" s="3"/>
      <c r="H12" s="3"/>
      <c r="I12" s="9">
        <v>20337278.66</v>
      </c>
      <c r="L12" s="9">
        <v>182762.78</v>
      </c>
      <c r="N12" s="10">
        <f t="shared" ref="N12:N75" si="0">L12/$L$11</f>
        <v>0.61143405098571835</v>
      </c>
      <c r="O12" s="10">
        <f>L12/'סכום נכסי הקרן'!$C$42</f>
        <v>0.10385161636734992</v>
      </c>
      <c r="P12" s="42"/>
    </row>
    <row r="13" spans="2:16">
      <c r="B13" s="13" t="s">
        <v>464</v>
      </c>
      <c r="C13" s="14"/>
      <c r="D13" s="20"/>
      <c r="E13" s="13"/>
      <c r="F13" s="13"/>
      <c r="G13" s="13"/>
      <c r="H13" s="13"/>
      <c r="I13" s="15">
        <v>5574469.2400000002</v>
      </c>
      <c r="L13" s="15">
        <v>114027.49</v>
      </c>
      <c r="N13" s="16">
        <f t="shared" si="0"/>
        <v>0.38147969807875265</v>
      </c>
      <c r="O13" s="16">
        <f>L13/'סכום נכסי הקרן'!$C$42</f>
        <v>6.4794041471747305E-2</v>
      </c>
      <c r="P13" s="43"/>
    </row>
    <row r="14" spans="2:16">
      <c r="B14" s="6" t="s">
        <v>465</v>
      </c>
      <c r="C14" s="17">
        <v>593038</v>
      </c>
      <c r="D14" s="18" t="s">
        <v>122</v>
      </c>
      <c r="E14" s="6"/>
      <c r="F14" s="18">
        <v>520029083</v>
      </c>
      <c r="G14" s="6" t="s">
        <v>170</v>
      </c>
      <c r="H14" s="6" t="s">
        <v>92</v>
      </c>
      <c r="I14" s="7">
        <v>31298</v>
      </c>
      <c r="J14" s="7">
        <v>7108</v>
      </c>
      <c r="K14" s="7">
        <v>0</v>
      </c>
      <c r="L14" s="7">
        <v>2224.66</v>
      </c>
      <c r="M14" s="8">
        <v>2.9999999999999997E-4</v>
      </c>
      <c r="N14" s="8">
        <f t="shared" si="0"/>
        <v>7.44261427773143E-3</v>
      </c>
      <c r="O14" s="8">
        <f>L14/'סכום נכסי הקרן'!$C$42</f>
        <v>1.2641224699459521E-3</v>
      </c>
      <c r="P14" s="29"/>
    </row>
    <row r="15" spans="2:16">
      <c r="B15" s="6" t="s">
        <v>466</v>
      </c>
      <c r="C15" s="17">
        <v>691212</v>
      </c>
      <c r="D15" s="18" t="s">
        <v>122</v>
      </c>
      <c r="E15" s="6"/>
      <c r="F15" s="18">
        <v>520007030</v>
      </c>
      <c r="G15" s="6" t="s">
        <v>170</v>
      </c>
      <c r="H15" s="6" t="s">
        <v>92</v>
      </c>
      <c r="I15" s="7">
        <v>498084</v>
      </c>
      <c r="J15" s="7">
        <v>924</v>
      </c>
      <c r="K15" s="7">
        <v>0</v>
      </c>
      <c r="L15" s="7">
        <v>4602.3</v>
      </c>
      <c r="M15" s="8">
        <v>4.0000000000000002E-4</v>
      </c>
      <c r="N15" s="8">
        <f t="shared" si="0"/>
        <v>1.539702412521615E-2</v>
      </c>
      <c r="O15" s="8">
        <f>L15/'סכום נכסי הקרן'!$C$42</f>
        <v>2.6151730347254215E-3</v>
      </c>
      <c r="P15" s="29"/>
    </row>
    <row r="16" spans="2:16">
      <c r="B16" s="6" t="s">
        <v>467</v>
      </c>
      <c r="C16" s="17">
        <v>604611</v>
      </c>
      <c r="D16" s="18" t="s">
        <v>122</v>
      </c>
      <c r="E16" s="6"/>
      <c r="F16" s="18">
        <v>520018078</v>
      </c>
      <c r="G16" s="6" t="s">
        <v>170</v>
      </c>
      <c r="H16" s="6" t="s">
        <v>92</v>
      </c>
      <c r="I16" s="7">
        <v>542998</v>
      </c>
      <c r="J16" s="7">
        <v>1508</v>
      </c>
      <c r="K16" s="7">
        <v>0</v>
      </c>
      <c r="L16" s="7">
        <v>8188.41</v>
      </c>
      <c r="M16" s="8">
        <v>4.0000000000000002E-4</v>
      </c>
      <c r="N16" s="8">
        <f t="shared" si="0"/>
        <v>2.7394378097290742E-2</v>
      </c>
      <c r="O16" s="8">
        <f>L16/'סכום נכסי הקרן'!$C$42</f>
        <v>4.6529146360028651E-3</v>
      </c>
      <c r="P16" s="29"/>
    </row>
    <row r="17" spans="2:16">
      <c r="B17" s="6" t="s">
        <v>468</v>
      </c>
      <c r="C17" s="17">
        <v>695437</v>
      </c>
      <c r="D17" s="18" t="s">
        <v>122</v>
      </c>
      <c r="E17" s="6"/>
      <c r="F17" s="18">
        <v>520000522</v>
      </c>
      <c r="G17" s="6" t="s">
        <v>170</v>
      </c>
      <c r="H17" s="6" t="s">
        <v>92</v>
      </c>
      <c r="I17" s="7">
        <v>70439</v>
      </c>
      <c r="J17" s="7">
        <v>6074</v>
      </c>
      <c r="K17" s="7">
        <v>0</v>
      </c>
      <c r="L17" s="7">
        <v>4278.46</v>
      </c>
      <c r="M17" s="8">
        <v>2.9999999999999997E-4</v>
      </c>
      <c r="N17" s="8">
        <f t="shared" si="0"/>
        <v>1.4313615331197942E-2</v>
      </c>
      <c r="O17" s="8">
        <f>L17/'סכום נכסי הקרן'!$C$42</f>
        <v>2.4311568611675308E-3</v>
      </c>
      <c r="P17" s="29"/>
    </row>
    <row r="18" spans="2:16">
      <c r="B18" s="6" t="s">
        <v>469</v>
      </c>
      <c r="C18" s="17">
        <v>662577</v>
      </c>
      <c r="D18" s="18" t="s">
        <v>122</v>
      </c>
      <c r="E18" s="6"/>
      <c r="F18" s="18">
        <v>520000118</v>
      </c>
      <c r="G18" s="6" t="s">
        <v>170</v>
      </c>
      <c r="H18" s="6" t="s">
        <v>92</v>
      </c>
      <c r="I18" s="7">
        <v>512445</v>
      </c>
      <c r="J18" s="7">
        <v>1830</v>
      </c>
      <c r="K18" s="7">
        <v>0</v>
      </c>
      <c r="L18" s="7">
        <v>9377.74</v>
      </c>
      <c r="M18" s="8">
        <v>4.0000000000000002E-4</v>
      </c>
      <c r="N18" s="8">
        <f t="shared" si="0"/>
        <v>3.137328922929937E-2</v>
      </c>
      <c r="O18" s="8">
        <f>L18/'סכום נכסי הקרן'!$C$42</f>
        <v>5.3287297165908291E-3</v>
      </c>
      <c r="P18" s="29"/>
    </row>
    <row r="19" spans="2:16">
      <c r="B19" s="6" t="s">
        <v>470</v>
      </c>
      <c r="C19" s="17">
        <v>767012</v>
      </c>
      <c r="D19" s="18" t="s">
        <v>122</v>
      </c>
      <c r="E19" s="6"/>
      <c r="F19" s="18">
        <v>520017450</v>
      </c>
      <c r="G19" s="6" t="s">
        <v>249</v>
      </c>
      <c r="H19" s="6" t="s">
        <v>92</v>
      </c>
      <c r="I19" s="7">
        <v>160248</v>
      </c>
      <c r="J19" s="7">
        <v>1589</v>
      </c>
      <c r="K19" s="7">
        <v>0</v>
      </c>
      <c r="L19" s="7">
        <v>2546.34</v>
      </c>
      <c r="M19" s="8">
        <v>5.9999999999999995E-4</v>
      </c>
      <c r="N19" s="8">
        <f t="shared" si="0"/>
        <v>8.5187967779160184E-3</v>
      </c>
      <c r="O19" s="8">
        <f>L19/'סכום נכסי הקרן'!$C$42</f>
        <v>1.4469112628995784E-3</v>
      </c>
      <c r="P19" s="29"/>
    </row>
    <row r="20" spans="2:16">
      <c r="B20" s="6" t="s">
        <v>471</v>
      </c>
      <c r="C20" s="17">
        <v>585018</v>
      </c>
      <c r="D20" s="18" t="s">
        <v>122</v>
      </c>
      <c r="E20" s="6"/>
      <c r="F20" s="18">
        <v>520033986</v>
      </c>
      <c r="G20" s="6" t="s">
        <v>249</v>
      </c>
      <c r="H20" s="6" t="s">
        <v>92</v>
      </c>
      <c r="I20" s="7">
        <v>100857</v>
      </c>
      <c r="J20" s="7">
        <v>2145</v>
      </c>
      <c r="K20" s="7">
        <v>0</v>
      </c>
      <c r="L20" s="7">
        <v>2163.38</v>
      </c>
      <c r="M20" s="8">
        <v>5.0000000000000001E-4</v>
      </c>
      <c r="N20" s="8">
        <f t="shared" si="0"/>
        <v>7.2376016452665223E-3</v>
      </c>
      <c r="O20" s="8">
        <f>L20/'סכום נכסי הקרן'!$C$42</f>
        <v>1.2293012276175569E-3</v>
      </c>
      <c r="P20" s="29"/>
    </row>
    <row r="21" spans="2:16">
      <c r="B21" s="6" t="s">
        <v>472</v>
      </c>
      <c r="C21" s="17">
        <v>777037</v>
      </c>
      <c r="D21" s="18" t="s">
        <v>122</v>
      </c>
      <c r="E21" s="6"/>
      <c r="F21" s="18">
        <v>520022732</v>
      </c>
      <c r="G21" s="6" t="s">
        <v>221</v>
      </c>
      <c r="H21" s="6" t="s">
        <v>92</v>
      </c>
      <c r="I21" s="7">
        <v>78781</v>
      </c>
      <c r="J21" s="7">
        <v>2680</v>
      </c>
      <c r="K21" s="7">
        <v>0</v>
      </c>
      <c r="L21" s="7">
        <v>2111.33</v>
      </c>
      <c r="M21" s="8">
        <v>2.9999999999999997E-4</v>
      </c>
      <c r="N21" s="8">
        <f t="shared" si="0"/>
        <v>7.0634680369147194E-3</v>
      </c>
      <c r="O21" s="8">
        <f>L21/'סכום נכסי הקרן'!$C$42</f>
        <v>1.1997247644453476E-3</v>
      </c>
      <c r="P21" s="29"/>
    </row>
    <row r="22" spans="2:16">
      <c r="B22" s="6" t="s">
        <v>473</v>
      </c>
      <c r="C22" s="17">
        <v>1081942</v>
      </c>
      <c r="D22" s="18" t="s">
        <v>122</v>
      </c>
      <c r="E22" s="6"/>
      <c r="F22" s="18">
        <v>520036104</v>
      </c>
      <c r="G22" s="6" t="s">
        <v>280</v>
      </c>
      <c r="H22" s="6" t="s">
        <v>92</v>
      </c>
      <c r="I22" s="7">
        <v>71923</v>
      </c>
      <c r="J22" s="7">
        <v>1540</v>
      </c>
      <c r="K22" s="7">
        <v>0</v>
      </c>
      <c r="L22" s="7">
        <v>1107.6099999999999</v>
      </c>
      <c r="M22" s="8">
        <v>2.0000000000000001E-4</v>
      </c>
      <c r="N22" s="8">
        <f t="shared" si="0"/>
        <v>3.7055163486366944E-3</v>
      </c>
      <c r="O22" s="8">
        <f>L22/'סכום נכסי הקרן'!$C$42</f>
        <v>6.2937918105995339E-4</v>
      </c>
      <c r="P22" s="29"/>
    </row>
    <row r="23" spans="2:16">
      <c r="B23" s="6" t="s">
        <v>474</v>
      </c>
      <c r="C23" s="17">
        <v>1155019</v>
      </c>
      <c r="D23" s="18" t="s">
        <v>122</v>
      </c>
      <c r="E23" s="6"/>
      <c r="F23" s="18">
        <v>1760</v>
      </c>
      <c r="G23" s="6" t="s">
        <v>475</v>
      </c>
      <c r="H23" s="6" t="s">
        <v>92</v>
      </c>
      <c r="I23" s="7">
        <v>2237.52</v>
      </c>
      <c r="J23" s="7">
        <v>42300</v>
      </c>
      <c r="K23" s="7">
        <v>4.45</v>
      </c>
      <c r="L23" s="7">
        <v>950.92</v>
      </c>
      <c r="M23" s="8">
        <v>0</v>
      </c>
      <c r="N23" s="8">
        <f t="shared" si="0"/>
        <v>3.1813089501228822E-3</v>
      </c>
      <c r="O23" s="8">
        <f>L23/'סכום נכסי הקרן'!$C$42</f>
        <v>5.4034294639225989E-4</v>
      </c>
      <c r="P23" s="29"/>
    </row>
    <row r="24" spans="2:16">
      <c r="B24" s="6" t="s">
        <v>476</v>
      </c>
      <c r="C24" s="17">
        <v>746016</v>
      </c>
      <c r="D24" s="18" t="s">
        <v>122</v>
      </c>
      <c r="E24" s="6"/>
      <c r="F24" s="18">
        <v>520003781</v>
      </c>
      <c r="G24" s="6" t="s">
        <v>475</v>
      </c>
      <c r="H24" s="6" t="s">
        <v>92</v>
      </c>
      <c r="I24" s="7">
        <v>16136</v>
      </c>
      <c r="J24" s="7">
        <v>9838</v>
      </c>
      <c r="K24" s="7">
        <v>0</v>
      </c>
      <c r="L24" s="7">
        <v>1587.46</v>
      </c>
      <c r="M24" s="8">
        <v>1E-4</v>
      </c>
      <c r="N24" s="8">
        <f t="shared" si="0"/>
        <v>5.3108575968136866E-3</v>
      </c>
      <c r="O24" s="8">
        <f>L24/'סכום נכסי הקרן'!$C$42</f>
        <v>9.0204519168789893E-4</v>
      </c>
      <c r="P24" s="29"/>
    </row>
    <row r="25" spans="2:16">
      <c r="B25" s="6" t="s">
        <v>477</v>
      </c>
      <c r="C25" s="17">
        <v>1133875</v>
      </c>
      <c r="D25" s="18" t="s">
        <v>122</v>
      </c>
      <c r="E25" s="6"/>
      <c r="F25" s="18">
        <v>514892801</v>
      </c>
      <c r="G25" s="6" t="s">
        <v>364</v>
      </c>
      <c r="H25" s="6" t="s">
        <v>92</v>
      </c>
      <c r="I25" s="7">
        <v>82667</v>
      </c>
      <c r="J25" s="7">
        <v>2299</v>
      </c>
      <c r="K25" s="7">
        <v>0</v>
      </c>
      <c r="L25" s="7">
        <v>1900.51</v>
      </c>
      <c r="M25" s="8">
        <v>2.0000000000000001E-4</v>
      </c>
      <c r="N25" s="8">
        <f t="shared" si="0"/>
        <v>6.3581683767278416E-3</v>
      </c>
      <c r="O25" s="8">
        <f>L25/'סכום נכסי הקרן'!$C$42</f>
        <v>1.079930144542079E-3</v>
      </c>
      <c r="P25" s="29"/>
    </row>
    <row r="26" spans="2:16">
      <c r="B26" s="6" t="s">
        <v>478</v>
      </c>
      <c r="C26" s="17">
        <v>1091065</v>
      </c>
      <c r="D26" s="18" t="s">
        <v>122</v>
      </c>
      <c r="E26" s="6"/>
      <c r="F26" s="18">
        <v>511527202</v>
      </c>
      <c r="G26" s="6" t="s">
        <v>431</v>
      </c>
      <c r="H26" s="6" t="s">
        <v>92</v>
      </c>
      <c r="I26" s="7">
        <v>69224.570000000007</v>
      </c>
      <c r="J26" s="7">
        <v>5272</v>
      </c>
      <c r="K26" s="7">
        <v>0</v>
      </c>
      <c r="L26" s="7">
        <v>3649.52</v>
      </c>
      <c r="M26" s="8">
        <v>5.9999999999999995E-4</v>
      </c>
      <c r="N26" s="8">
        <f t="shared" si="0"/>
        <v>1.2209492533180984E-2</v>
      </c>
      <c r="O26" s="8">
        <f>L26/'סכום נכסי הקרן'!$C$42</f>
        <v>2.0737731772572671E-3</v>
      </c>
      <c r="P26" s="29"/>
    </row>
    <row r="27" spans="2:16">
      <c r="B27" s="6" t="s">
        <v>479</v>
      </c>
      <c r="C27" s="17">
        <v>281014</v>
      </c>
      <c r="D27" s="18" t="s">
        <v>122</v>
      </c>
      <c r="E27" s="6"/>
      <c r="F27" s="18">
        <v>520027830</v>
      </c>
      <c r="G27" s="6" t="s">
        <v>227</v>
      </c>
      <c r="H27" s="6" t="s">
        <v>92</v>
      </c>
      <c r="I27" s="7">
        <v>321781</v>
      </c>
      <c r="J27" s="7">
        <v>1212</v>
      </c>
      <c r="K27" s="7">
        <v>0</v>
      </c>
      <c r="L27" s="7">
        <v>3899.99</v>
      </c>
      <c r="M27" s="8">
        <v>2.0000000000000001E-4</v>
      </c>
      <c r="N27" s="8">
        <f t="shared" si="0"/>
        <v>1.3047441522304441E-2</v>
      </c>
      <c r="O27" s="8">
        <f>L27/'סכום נכסי הקרן'!$C$42</f>
        <v>2.216098186493448E-3</v>
      </c>
      <c r="P27" s="29"/>
    </row>
    <row r="28" spans="2:16">
      <c r="B28" s="6" t="s">
        <v>480</v>
      </c>
      <c r="C28" s="17">
        <v>739037</v>
      </c>
      <c r="D28" s="18" t="s">
        <v>122</v>
      </c>
      <c r="E28" s="6"/>
      <c r="F28" s="18">
        <v>520028911</v>
      </c>
      <c r="G28" s="6" t="s">
        <v>276</v>
      </c>
      <c r="H28" s="6" t="s">
        <v>92</v>
      </c>
      <c r="I28" s="7">
        <v>2064</v>
      </c>
      <c r="J28" s="7">
        <v>154500</v>
      </c>
      <c r="K28" s="7">
        <v>0</v>
      </c>
      <c r="L28" s="7">
        <v>3188.88</v>
      </c>
      <c r="M28" s="8">
        <v>5.0000000000000001E-4</v>
      </c>
      <c r="N28" s="8">
        <f t="shared" si="0"/>
        <v>1.0668418463033544E-2</v>
      </c>
      <c r="O28" s="8">
        <f>L28/'סכום נכסי הקרן'!$C$42</f>
        <v>1.8120228987626192E-3</v>
      </c>
      <c r="P28" s="29"/>
    </row>
    <row r="29" spans="2:16">
      <c r="B29" s="6" t="s">
        <v>481</v>
      </c>
      <c r="C29" s="17">
        <v>1155290</v>
      </c>
      <c r="D29" s="18" t="s">
        <v>122</v>
      </c>
      <c r="E29" s="6"/>
      <c r="F29" s="18">
        <v>10758801</v>
      </c>
      <c r="G29" s="6" t="s">
        <v>289</v>
      </c>
      <c r="H29" s="6" t="s">
        <v>92</v>
      </c>
      <c r="I29" s="7">
        <v>23119</v>
      </c>
      <c r="J29" s="7">
        <v>2557</v>
      </c>
      <c r="K29" s="7">
        <v>0</v>
      </c>
      <c r="L29" s="7">
        <v>591.15</v>
      </c>
      <c r="M29" s="8">
        <v>1E-4</v>
      </c>
      <c r="N29" s="8">
        <f t="shared" si="0"/>
        <v>1.9776961109926618E-3</v>
      </c>
      <c r="O29" s="8">
        <f>L29/'סכום נכסי הקרן'!$C$42</f>
        <v>3.3591020565324571E-4</v>
      </c>
      <c r="P29" s="29"/>
    </row>
    <row r="30" spans="2:16">
      <c r="B30" s="6" t="s">
        <v>482</v>
      </c>
      <c r="C30" s="17">
        <v>230011</v>
      </c>
      <c r="D30" s="18" t="s">
        <v>122</v>
      </c>
      <c r="E30" s="6"/>
      <c r="F30" s="18">
        <v>520031931</v>
      </c>
      <c r="G30" s="6" t="s">
        <v>232</v>
      </c>
      <c r="H30" s="6" t="s">
        <v>92</v>
      </c>
      <c r="I30" s="7">
        <v>1630874</v>
      </c>
      <c r="J30" s="7">
        <v>398</v>
      </c>
      <c r="K30" s="7">
        <v>0</v>
      </c>
      <c r="L30" s="7">
        <v>6490.88</v>
      </c>
      <c r="M30" s="8">
        <v>5.9999999999999995E-4</v>
      </c>
      <c r="N30" s="8">
        <f t="shared" si="0"/>
        <v>2.1715280610538863E-2</v>
      </c>
      <c r="O30" s="8">
        <f>L30/'סכום נכסי הקרן'!$C$42</f>
        <v>3.6883241743559834E-3</v>
      </c>
      <c r="P30" s="29"/>
    </row>
    <row r="31" spans="2:16">
      <c r="B31" s="6" t="s">
        <v>483</v>
      </c>
      <c r="C31" s="17">
        <v>273011</v>
      </c>
      <c r="D31" s="18" t="s">
        <v>122</v>
      </c>
      <c r="E31" s="6"/>
      <c r="F31" s="18">
        <v>520036872</v>
      </c>
      <c r="G31" s="6" t="s">
        <v>419</v>
      </c>
      <c r="H31" s="6" t="s">
        <v>92</v>
      </c>
      <c r="I31" s="7">
        <v>22727</v>
      </c>
      <c r="J31" s="7">
        <v>77390</v>
      </c>
      <c r="K31" s="7">
        <v>0</v>
      </c>
      <c r="L31" s="7">
        <v>17588.43</v>
      </c>
      <c r="M31" s="8">
        <v>2.9999999999999997E-4</v>
      </c>
      <c r="N31" s="8">
        <f t="shared" si="0"/>
        <v>5.8842205209281337E-2</v>
      </c>
      <c r="O31" s="8">
        <f>L31/'סכום נכסי הקרן'!$C$42</f>
        <v>9.9943045562339797E-3</v>
      </c>
      <c r="P31" s="29"/>
    </row>
    <row r="32" spans="2:16">
      <c r="B32" s="6" t="s">
        <v>484</v>
      </c>
      <c r="C32" s="17">
        <v>1087659</v>
      </c>
      <c r="D32" s="18" t="s">
        <v>122</v>
      </c>
      <c r="E32" s="6"/>
      <c r="F32" s="18">
        <v>1146</v>
      </c>
      <c r="G32" s="6" t="s">
        <v>419</v>
      </c>
      <c r="H32" s="6" t="s">
        <v>92</v>
      </c>
      <c r="I32" s="7">
        <v>6300</v>
      </c>
      <c r="J32" s="7">
        <v>10690</v>
      </c>
      <c r="K32" s="7">
        <v>0</v>
      </c>
      <c r="L32" s="7">
        <v>673.47</v>
      </c>
      <c r="M32" s="8">
        <v>1E-4</v>
      </c>
      <c r="N32" s="8">
        <f t="shared" si="0"/>
        <v>2.2530981982072707E-3</v>
      </c>
      <c r="O32" s="8">
        <f>L32/'סכום נכסי הקרן'!$C$42</f>
        <v>3.8268704423799612E-4</v>
      </c>
      <c r="P32" s="29"/>
    </row>
    <row r="33" spans="2:16">
      <c r="B33" s="6" t="s">
        <v>485</v>
      </c>
      <c r="C33" s="17">
        <v>1082379</v>
      </c>
      <c r="D33" s="18" t="s">
        <v>122</v>
      </c>
      <c r="E33" s="6"/>
      <c r="F33" s="18">
        <v>520041997</v>
      </c>
      <c r="G33" s="6" t="s">
        <v>327</v>
      </c>
      <c r="H33" s="6" t="s">
        <v>92</v>
      </c>
      <c r="I33" s="7">
        <v>10794.04</v>
      </c>
      <c r="J33" s="7">
        <v>6375</v>
      </c>
      <c r="K33" s="7">
        <v>0</v>
      </c>
      <c r="L33" s="7">
        <v>688.12</v>
      </c>
      <c r="M33" s="8">
        <v>1E-4</v>
      </c>
      <c r="N33" s="8">
        <f t="shared" si="0"/>
        <v>2.3021098670325136E-3</v>
      </c>
      <c r="O33" s="8">
        <f>L33/'סכום נכסי הקרן'!$C$42</f>
        <v>3.9101163954006845E-4</v>
      </c>
      <c r="P33" s="29"/>
    </row>
    <row r="34" spans="2:16">
      <c r="B34" s="6" t="s">
        <v>486</v>
      </c>
      <c r="C34" s="17">
        <v>1084557</v>
      </c>
      <c r="D34" s="18" t="s">
        <v>122</v>
      </c>
      <c r="E34" s="6"/>
      <c r="F34" s="18">
        <v>511812463</v>
      </c>
      <c r="G34" s="6" t="s">
        <v>327</v>
      </c>
      <c r="H34" s="6" t="s">
        <v>92</v>
      </c>
      <c r="I34" s="7">
        <v>16350</v>
      </c>
      <c r="J34" s="7">
        <v>18040</v>
      </c>
      <c r="K34" s="7">
        <v>0</v>
      </c>
      <c r="L34" s="7">
        <v>2949.54</v>
      </c>
      <c r="M34" s="8">
        <v>5.9999999999999995E-4</v>
      </c>
      <c r="N34" s="8">
        <f t="shared" si="0"/>
        <v>9.8677049601916533E-3</v>
      </c>
      <c r="O34" s="8">
        <f>L34/'סכום נכסי הקרן'!$C$42</f>
        <v>1.6760223090289679E-3</v>
      </c>
      <c r="P34" s="29"/>
    </row>
    <row r="35" spans="2:16">
      <c r="B35" s="6" t="s">
        <v>487</v>
      </c>
      <c r="C35" s="17">
        <v>445015</v>
      </c>
      <c r="D35" s="18" t="s">
        <v>122</v>
      </c>
      <c r="E35" s="6"/>
      <c r="F35" s="18">
        <v>520039413</v>
      </c>
      <c r="G35" s="6" t="s">
        <v>488</v>
      </c>
      <c r="H35" s="6" t="s">
        <v>92</v>
      </c>
      <c r="I35" s="7">
        <v>46874</v>
      </c>
      <c r="J35" s="7">
        <v>8060</v>
      </c>
      <c r="K35" s="7">
        <v>0</v>
      </c>
      <c r="L35" s="7">
        <v>3778.04</v>
      </c>
      <c r="M35" s="8">
        <v>6.9999999999999999E-4</v>
      </c>
      <c r="N35" s="8">
        <f t="shared" si="0"/>
        <v>1.2639457016281342E-2</v>
      </c>
      <c r="O35" s="8">
        <f>L35/'סכום נכסי הקרן'!$C$42</f>
        <v>2.1468023232110098E-3</v>
      </c>
      <c r="P35" s="29"/>
    </row>
    <row r="36" spans="2:16">
      <c r="B36" s="6" t="s">
        <v>489</v>
      </c>
      <c r="C36" s="17">
        <v>1081124</v>
      </c>
      <c r="D36" s="18" t="s">
        <v>122</v>
      </c>
      <c r="E36" s="6"/>
      <c r="F36" s="18">
        <v>520043027</v>
      </c>
      <c r="G36" s="6" t="s">
        <v>490</v>
      </c>
      <c r="H36" s="6" t="s">
        <v>92</v>
      </c>
      <c r="I36" s="7">
        <v>8825</v>
      </c>
      <c r="J36" s="7">
        <v>41690</v>
      </c>
      <c r="K36" s="7">
        <v>0</v>
      </c>
      <c r="L36" s="7">
        <v>3679.14</v>
      </c>
      <c r="M36" s="8">
        <v>2.0000000000000001E-4</v>
      </c>
      <c r="N36" s="8">
        <f t="shared" si="0"/>
        <v>1.2308586432880896E-2</v>
      </c>
      <c r="O36" s="8">
        <f>L36/'סכום נכסי הקרן'!$C$42</f>
        <v>2.0906042020250063E-3</v>
      </c>
      <c r="P36" s="29"/>
    </row>
    <row r="37" spans="2:16">
      <c r="B37" s="6" t="s">
        <v>491</v>
      </c>
      <c r="C37" s="17">
        <v>1134402</v>
      </c>
      <c r="D37" s="18" t="s">
        <v>122</v>
      </c>
      <c r="E37" s="6"/>
      <c r="F37" s="18">
        <v>880326081</v>
      </c>
      <c r="G37" s="6" t="s">
        <v>372</v>
      </c>
      <c r="H37" s="6" t="s">
        <v>92</v>
      </c>
      <c r="I37" s="7">
        <v>12070.47</v>
      </c>
      <c r="J37" s="7">
        <v>20100</v>
      </c>
      <c r="K37" s="7">
        <v>0</v>
      </c>
      <c r="L37" s="7">
        <v>2426.16</v>
      </c>
      <c r="M37" s="8">
        <v>2.0000000000000001E-4</v>
      </c>
      <c r="N37" s="8">
        <f t="shared" si="0"/>
        <v>8.1167338182288017E-3</v>
      </c>
      <c r="O37" s="8">
        <f>L37/'סכום נכסי הקרן'!$C$42</f>
        <v>1.3786211698345236E-3</v>
      </c>
      <c r="P37" s="29"/>
    </row>
    <row r="38" spans="2:16">
      <c r="B38" s="6" t="s">
        <v>492</v>
      </c>
      <c r="C38" s="17">
        <v>1123355</v>
      </c>
      <c r="D38" s="18" t="s">
        <v>122</v>
      </c>
      <c r="E38" s="6"/>
      <c r="F38" s="18">
        <v>513901371</v>
      </c>
      <c r="G38" s="6" t="s">
        <v>372</v>
      </c>
      <c r="H38" s="6" t="s">
        <v>92</v>
      </c>
      <c r="I38" s="7">
        <v>399938.54</v>
      </c>
      <c r="J38" s="7">
        <v>1365</v>
      </c>
      <c r="K38" s="7">
        <v>0</v>
      </c>
      <c r="L38" s="7">
        <v>5459.16</v>
      </c>
      <c r="M38" s="8">
        <v>8.0000000000000004E-4</v>
      </c>
      <c r="N38" s="8">
        <f t="shared" si="0"/>
        <v>1.826365474293614E-2</v>
      </c>
      <c r="O38" s="8">
        <f>L38/'סכום נכסי הקרן'!$C$42</f>
        <v>3.1020681016560481E-3</v>
      </c>
      <c r="P38" s="29"/>
    </row>
    <row r="39" spans="2:16">
      <c r="B39" s="6" t="s">
        <v>493</v>
      </c>
      <c r="C39" s="17">
        <v>629014</v>
      </c>
      <c r="D39" s="18" t="s">
        <v>122</v>
      </c>
      <c r="E39" s="6"/>
      <c r="F39" s="18">
        <v>520013954</v>
      </c>
      <c r="G39" s="6" t="s">
        <v>494</v>
      </c>
      <c r="H39" s="6" t="s">
        <v>92</v>
      </c>
      <c r="I39" s="7">
        <v>113040</v>
      </c>
      <c r="J39" s="7">
        <v>3100</v>
      </c>
      <c r="K39" s="7">
        <v>0</v>
      </c>
      <c r="L39" s="7">
        <v>3504.24</v>
      </c>
      <c r="M39" s="8">
        <v>1E-4</v>
      </c>
      <c r="N39" s="8">
        <f t="shared" si="0"/>
        <v>1.1723457362741985E-2</v>
      </c>
      <c r="O39" s="8">
        <f>L39/'סכום נכסי הקרן'!$C$42</f>
        <v>1.9912204669852488E-3</v>
      </c>
      <c r="P39" s="29"/>
    </row>
    <row r="40" spans="2:16">
      <c r="B40" s="6" t="s">
        <v>495</v>
      </c>
      <c r="C40" s="17">
        <v>1130699</v>
      </c>
      <c r="D40" s="18" t="s">
        <v>122</v>
      </c>
      <c r="E40" s="6"/>
      <c r="F40" s="18">
        <v>529592</v>
      </c>
      <c r="G40" s="6" t="s">
        <v>494</v>
      </c>
      <c r="H40" s="6" t="s">
        <v>92</v>
      </c>
      <c r="I40" s="7">
        <v>16536</v>
      </c>
      <c r="J40" s="7">
        <v>15800</v>
      </c>
      <c r="K40" s="7">
        <v>0</v>
      </c>
      <c r="L40" s="7">
        <v>2612.69</v>
      </c>
      <c r="M40" s="8">
        <v>1E-4</v>
      </c>
      <c r="N40" s="8">
        <f t="shared" si="0"/>
        <v>8.740771127851505E-3</v>
      </c>
      <c r="O40" s="8">
        <f>L40/'סכום נכסי הקרן'!$C$42</f>
        <v>1.484613440257428E-3</v>
      </c>
      <c r="P40" s="29"/>
    </row>
    <row r="41" spans="2:16">
      <c r="B41" s="6" t="s">
        <v>496</v>
      </c>
      <c r="C41" s="17">
        <v>1095835</v>
      </c>
      <c r="D41" s="18" t="s">
        <v>122</v>
      </c>
      <c r="E41" s="6"/>
      <c r="F41" s="18">
        <v>511659401</v>
      </c>
      <c r="G41" s="6" t="s">
        <v>193</v>
      </c>
      <c r="H41" s="6" t="s">
        <v>92</v>
      </c>
      <c r="I41" s="7">
        <v>48394.84</v>
      </c>
      <c r="J41" s="7">
        <v>3579</v>
      </c>
      <c r="K41" s="7">
        <v>0</v>
      </c>
      <c r="L41" s="7">
        <v>1732.05</v>
      </c>
      <c r="M41" s="8">
        <v>4.0000000000000002E-4</v>
      </c>
      <c r="N41" s="8">
        <f t="shared" si="0"/>
        <v>5.7945843678336119E-3</v>
      </c>
      <c r="O41" s="8">
        <f>L41/'סכום נכסי הקרן'!$C$42</f>
        <v>9.8420582204466599E-4</v>
      </c>
      <c r="P41" s="29"/>
    </row>
    <row r="42" spans="2:16">
      <c r="B42" s="6" t="s">
        <v>497</v>
      </c>
      <c r="C42" s="17">
        <v>390013</v>
      </c>
      <c r="D42" s="18" t="s">
        <v>122</v>
      </c>
      <c r="E42" s="6"/>
      <c r="F42" s="18">
        <v>520038506</v>
      </c>
      <c r="G42" s="6" t="s">
        <v>193</v>
      </c>
      <c r="H42" s="6" t="s">
        <v>92</v>
      </c>
      <c r="I42" s="7">
        <v>44240</v>
      </c>
      <c r="J42" s="7">
        <v>3370</v>
      </c>
      <c r="K42" s="7">
        <v>0</v>
      </c>
      <c r="L42" s="7">
        <v>1490.89</v>
      </c>
      <c r="M42" s="8">
        <v>2.9999999999999997E-4</v>
      </c>
      <c r="N42" s="8">
        <f t="shared" si="0"/>
        <v>4.9877820433356168E-3</v>
      </c>
      <c r="O42" s="8">
        <f>L42/'סכום נכסי הקרן'!$C$42</f>
        <v>8.4717105050556975E-4</v>
      </c>
      <c r="P42" s="29"/>
    </row>
    <row r="43" spans="2:16">
      <c r="B43" s="6" t="s">
        <v>498</v>
      </c>
      <c r="C43" s="17">
        <v>1097278</v>
      </c>
      <c r="D43" s="18" t="s">
        <v>122</v>
      </c>
      <c r="E43" s="6"/>
      <c r="F43" s="18">
        <v>520026683</v>
      </c>
      <c r="G43" s="6" t="s">
        <v>193</v>
      </c>
      <c r="H43" s="6" t="s">
        <v>92</v>
      </c>
      <c r="I43" s="7">
        <v>88116</v>
      </c>
      <c r="J43" s="7">
        <v>1568</v>
      </c>
      <c r="K43" s="7">
        <v>0</v>
      </c>
      <c r="L43" s="7">
        <v>1381.66</v>
      </c>
      <c r="M43" s="8">
        <v>2.0000000000000001E-4</v>
      </c>
      <c r="N43" s="8">
        <f t="shared" si="0"/>
        <v>4.6223523787771656E-3</v>
      </c>
      <c r="O43" s="8">
        <f>L43/'סכום נכסי הקרן'!$C$42</f>
        <v>7.8510309522602302E-4</v>
      </c>
      <c r="P43" s="29"/>
    </row>
    <row r="44" spans="2:16">
      <c r="B44" s="6" t="s">
        <v>499</v>
      </c>
      <c r="C44" s="17">
        <v>226019</v>
      </c>
      <c r="D44" s="18" t="s">
        <v>122</v>
      </c>
      <c r="E44" s="6"/>
      <c r="F44" s="18">
        <v>520024126</v>
      </c>
      <c r="G44" s="6" t="s">
        <v>193</v>
      </c>
      <c r="H44" s="6" t="s">
        <v>92</v>
      </c>
      <c r="I44" s="7">
        <v>494399.26</v>
      </c>
      <c r="J44" s="7">
        <v>638.5</v>
      </c>
      <c r="K44" s="7">
        <v>0</v>
      </c>
      <c r="L44" s="7">
        <v>3156.74</v>
      </c>
      <c r="M44" s="8">
        <v>5.9999999999999995E-4</v>
      </c>
      <c r="N44" s="8">
        <f t="shared" si="0"/>
        <v>1.0560893887194408E-2</v>
      </c>
      <c r="O44" s="8">
        <f>L44/'סכום נכסי הקרן'!$C$42</f>
        <v>1.7937599299565708E-3</v>
      </c>
      <c r="P44" s="29"/>
    </row>
    <row r="45" spans="2:16">
      <c r="B45" s="6" t="s">
        <v>500</v>
      </c>
      <c r="C45" s="17">
        <v>323014</v>
      </c>
      <c r="D45" s="18" t="s">
        <v>122</v>
      </c>
      <c r="E45" s="6"/>
      <c r="F45" s="18">
        <v>520037789</v>
      </c>
      <c r="G45" s="6" t="s">
        <v>193</v>
      </c>
      <c r="H45" s="6" t="s">
        <v>92</v>
      </c>
      <c r="I45" s="7">
        <v>15239</v>
      </c>
      <c r="J45" s="7">
        <v>11050</v>
      </c>
      <c r="K45" s="7">
        <v>0</v>
      </c>
      <c r="L45" s="7">
        <v>1683.91</v>
      </c>
      <c r="M45" s="8">
        <v>2.9999999999999997E-4</v>
      </c>
      <c r="N45" s="8">
        <f t="shared" si="0"/>
        <v>5.633531689523223E-3</v>
      </c>
      <c r="O45" s="8">
        <f>L45/'סכום נכסי הקרן'!$C$42</f>
        <v>9.5685114505888026E-4</v>
      </c>
      <c r="P45" s="29"/>
    </row>
    <row r="46" spans="2:16">
      <c r="B46" s="6" t="s">
        <v>501</v>
      </c>
      <c r="C46" s="17">
        <v>1119478</v>
      </c>
      <c r="D46" s="18" t="s">
        <v>122</v>
      </c>
      <c r="E46" s="6"/>
      <c r="F46" s="18">
        <v>510960719</v>
      </c>
      <c r="G46" s="6" t="s">
        <v>193</v>
      </c>
      <c r="H46" s="6" t="s">
        <v>92</v>
      </c>
      <c r="I46" s="7">
        <v>15449</v>
      </c>
      <c r="J46" s="7">
        <v>15300</v>
      </c>
      <c r="K46" s="7">
        <v>0</v>
      </c>
      <c r="L46" s="7">
        <v>2363.6999999999998</v>
      </c>
      <c r="M46" s="8">
        <v>1E-4</v>
      </c>
      <c r="N46" s="8">
        <f t="shared" si="0"/>
        <v>7.9077734882066382E-3</v>
      </c>
      <c r="O46" s="8">
        <f>L46/'סכום נכסי הקרן'!$C$42</f>
        <v>1.3431294140278725E-3</v>
      </c>
      <c r="P46" s="29"/>
    </row>
    <row r="47" spans="2:16">
      <c r="B47" s="13" t="s">
        <v>502</v>
      </c>
      <c r="C47" s="14"/>
      <c r="D47" s="20"/>
      <c r="E47" s="13"/>
      <c r="F47" s="13"/>
      <c r="G47" s="13"/>
      <c r="H47" s="13"/>
      <c r="I47" s="15">
        <v>5442733.1200000001</v>
      </c>
      <c r="L47" s="15">
        <v>53651.35</v>
      </c>
      <c r="N47" s="16">
        <f t="shared" si="0"/>
        <v>0.17949093503257404</v>
      </c>
      <c r="O47" s="16">
        <f>L47/'סכום נכסי הקרן'!$C$42</f>
        <v>3.0486401103060584E-2</v>
      </c>
      <c r="P47" s="43"/>
    </row>
    <row r="48" spans="2:16">
      <c r="B48" s="6" t="s">
        <v>503</v>
      </c>
      <c r="C48" s="17">
        <v>763011</v>
      </c>
      <c r="D48" s="18" t="s">
        <v>122</v>
      </c>
      <c r="E48" s="6"/>
      <c r="F48" s="18">
        <v>520029026</v>
      </c>
      <c r="G48" s="6" t="s">
        <v>170</v>
      </c>
      <c r="H48" s="6" t="s">
        <v>92</v>
      </c>
      <c r="I48" s="7">
        <v>10715</v>
      </c>
      <c r="J48" s="7">
        <v>7808</v>
      </c>
      <c r="K48" s="7">
        <v>0</v>
      </c>
      <c r="L48" s="7">
        <v>836.63</v>
      </c>
      <c r="M48" s="8">
        <v>2.9999999999999997E-4</v>
      </c>
      <c r="N48" s="8">
        <f t="shared" si="0"/>
        <v>2.7989510231578967E-3</v>
      </c>
      <c r="O48" s="8">
        <f>L48/'סכום נכסי הקרן'!$C$42</f>
        <v>4.7539973840087115E-4</v>
      </c>
      <c r="P48" s="29"/>
    </row>
    <row r="49" spans="2:16">
      <c r="B49" s="6" t="s">
        <v>504</v>
      </c>
      <c r="C49" s="17">
        <v>1129501</v>
      </c>
      <c r="D49" s="18" t="s">
        <v>122</v>
      </c>
      <c r="E49" s="6"/>
      <c r="F49" s="18">
        <v>513910703</v>
      </c>
      <c r="G49" s="6" t="s">
        <v>249</v>
      </c>
      <c r="H49" s="6" t="s">
        <v>92</v>
      </c>
      <c r="I49" s="7">
        <v>4581</v>
      </c>
      <c r="J49" s="7">
        <v>8429</v>
      </c>
      <c r="K49" s="7">
        <v>0</v>
      </c>
      <c r="L49" s="7">
        <v>386.13</v>
      </c>
      <c r="M49" s="8">
        <v>2.9999999999999997E-4</v>
      </c>
      <c r="N49" s="8">
        <f t="shared" si="0"/>
        <v>1.2918003879516138E-3</v>
      </c>
      <c r="O49" s="8">
        <f>L49/'סכום נכסי הקרן'!$C$42</f>
        <v>2.1941132996513199E-4</v>
      </c>
      <c r="P49" s="29"/>
    </row>
    <row r="50" spans="2:16">
      <c r="B50" s="6" t="s">
        <v>505</v>
      </c>
      <c r="C50" s="17">
        <v>224014</v>
      </c>
      <c r="D50" s="18" t="s">
        <v>122</v>
      </c>
      <c r="E50" s="6"/>
      <c r="F50" s="18">
        <v>520036120</v>
      </c>
      <c r="G50" s="6" t="s">
        <v>249</v>
      </c>
      <c r="H50" s="6" t="s">
        <v>92</v>
      </c>
      <c r="I50" s="7">
        <v>14298</v>
      </c>
      <c r="J50" s="7">
        <v>3225</v>
      </c>
      <c r="K50" s="7">
        <v>0</v>
      </c>
      <c r="L50" s="7">
        <v>461.11</v>
      </c>
      <c r="M50" s="8">
        <v>2.0000000000000001E-4</v>
      </c>
      <c r="N50" s="8">
        <f t="shared" si="0"/>
        <v>1.5426464581575342E-3</v>
      </c>
      <c r="O50" s="8">
        <f>L50/'סכום נכסי הקרן'!$C$42</f>
        <v>2.6201734742242771E-4</v>
      </c>
      <c r="P50" s="29"/>
    </row>
    <row r="51" spans="2:16">
      <c r="B51" s="6" t="s">
        <v>506</v>
      </c>
      <c r="C51" s="17">
        <v>566018</v>
      </c>
      <c r="D51" s="18" t="s">
        <v>122</v>
      </c>
      <c r="E51" s="6"/>
      <c r="F51" s="18">
        <v>520007469</v>
      </c>
      <c r="G51" s="6" t="s">
        <v>249</v>
      </c>
      <c r="H51" s="6" t="s">
        <v>92</v>
      </c>
      <c r="I51" s="7">
        <v>1339</v>
      </c>
      <c r="J51" s="7">
        <v>4147</v>
      </c>
      <c r="K51" s="7">
        <v>0</v>
      </c>
      <c r="L51" s="7">
        <v>55.53</v>
      </c>
      <c r="M51" s="8">
        <v>0</v>
      </c>
      <c r="N51" s="8">
        <f t="shared" si="0"/>
        <v>1.8577597063930055E-4</v>
      </c>
      <c r="O51" s="8">
        <f>L51/'סכום נכסי הקרן'!$C$42</f>
        <v>3.1553909701302102E-5</v>
      </c>
      <c r="P51" s="29"/>
    </row>
    <row r="52" spans="2:16">
      <c r="B52" s="6" t="s">
        <v>507</v>
      </c>
      <c r="C52" s="17">
        <v>5010129</v>
      </c>
      <c r="D52" s="18" t="s">
        <v>122</v>
      </c>
      <c r="E52" s="6"/>
      <c r="F52" s="18">
        <v>520039967</v>
      </c>
      <c r="G52" s="6" t="s">
        <v>221</v>
      </c>
      <c r="H52" s="6" t="s">
        <v>92</v>
      </c>
      <c r="I52" s="7">
        <v>99</v>
      </c>
      <c r="J52" s="7">
        <v>9400</v>
      </c>
      <c r="K52" s="7">
        <v>0</v>
      </c>
      <c r="L52" s="7">
        <v>9.31</v>
      </c>
      <c r="M52" s="8">
        <v>0</v>
      </c>
      <c r="N52" s="8">
        <f t="shared" si="0"/>
        <v>3.1146664625461698E-5</v>
      </c>
      <c r="O52" s="8">
        <f>L52/'סכום נכסי הקרן'!$C$42</f>
        <v>5.2902376970848647E-6</v>
      </c>
      <c r="P52" s="29"/>
    </row>
    <row r="53" spans="2:16">
      <c r="B53" s="6" t="s">
        <v>508</v>
      </c>
      <c r="C53" s="17">
        <v>829010</v>
      </c>
      <c r="D53" s="18" t="s">
        <v>122</v>
      </c>
      <c r="E53" s="6"/>
      <c r="F53" s="18">
        <v>520033291</v>
      </c>
      <c r="G53" s="6" t="s">
        <v>221</v>
      </c>
      <c r="H53" s="6" t="s">
        <v>92</v>
      </c>
      <c r="I53" s="7">
        <v>15249</v>
      </c>
      <c r="J53" s="7">
        <v>1684</v>
      </c>
      <c r="K53" s="7">
        <v>0</v>
      </c>
      <c r="L53" s="7">
        <v>256.79000000000002</v>
      </c>
      <c r="M53" s="8">
        <v>2.0000000000000001E-4</v>
      </c>
      <c r="N53" s="8">
        <f t="shared" si="0"/>
        <v>8.5909258959960362E-4</v>
      </c>
      <c r="O53" s="8">
        <f>L53/'סכום נכסי הקרן'!$C$42</f>
        <v>1.459162339671775E-4</v>
      </c>
      <c r="P53" s="29"/>
    </row>
    <row r="54" spans="2:16">
      <c r="B54" s="6" t="s">
        <v>509</v>
      </c>
      <c r="C54" s="17">
        <v>1123777</v>
      </c>
      <c r="D54" s="18" t="s">
        <v>122</v>
      </c>
      <c r="E54" s="6"/>
      <c r="F54" s="18">
        <v>514068980</v>
      </c>
      <c r="G54" s="6" t="s">
        <v>221</v>
      </c>
      <c r="H54" s="6" t="s">
        <v>92</v>
      </c>
      <c r="I54" s="7">
        <v>3598</v>
      </c>
      <c r="J54" s="7">
        <v>9290</v>
      </c>
      <c r="K54" s="7">
        <v>0</v>
      </c>
      <c r="L54" s="7">
        <v>334.25</v>
      </c>
      <c r="M54" s="8">
        <v>2.0000000000000001E-4</v>
      </c>
      <c r="N54" s="8">
        <f t="shared" si="0"/>
        <v>1.1182355156885684E-3</v>
      </c>
      <c r="O54" s="8">
        <f>L54/'סכום נכסי הקרן'!$C$42</f>
        <v>1.8993146619233255E-4</v>
      </c>
      <c r="P54" s="29"/>
    </row>
    <row r="55" spans="2:16">
      <c r="B55" s="6" t="s">
        <v>510</v>
      </c>
      <c r="C55" s="17">
        <v>1161264</v>
      </c>
      <c r="D55" s="18" t="s">
        <v>122</v>
      </c>
      <c r="E55" s="6"/>
      <c r="F55" s="18">
        <v>511344186</v>
      </c>
      <c r="G55" s="6" t="s">
        <v>221</v>
      </c>
      <c r="H55" s="6" t="s">
        <v>92</v>
      </c>
      <c r="I55" s="7">
        <v>6477</v>
      </c>
      <c r="J55" s="7">
        <v>19000</v>
      </c>
      <c r="K55" s="7">
        <v>0</v>
      </c>
      <c r="L55" s="7">
        <v>1230.6300000000001</v>
      </c>
      <c r="M55" s="8">
        <v>5.0000000000000001E-4</v>
      </c>
      <c r="N55" s="8">
        <f t="shared" si="0"/>
        <v>4.1170805465125596E-3</v>
      </c>
      <c r="O55" s="8">
        <f>L55/'סכום נכסי הקרן'!$C$42</f>
        <v>6.9928305232691166E-4</v>
      </c>
      <c r="P55" s="29"/>
    </row>
    <row r="56" spans="2:16">
      <c r="B56" s="6" t="s">
        <v>511</v>
      </c>
      <c r="C56" s="17">
        <v>1105097</v>
      </c>
      <c r="D56" s="18" t="s">
        <v>122</v>
      </c>
      <c r="E56" s="6"/>
      <c r="F56" s="18">
        <v>511725459</v>
      </c>
      <c r="G56" s="6" t="s">
        <v>221</v>
      </c>
      <c r="H56" s="6" t="s">
        <v>92</v>
      </c>
      <c r="I56" s="7">
        <v>6040</v>
      </c>
      <c r="J56" s="7">
        <v>6560</v>
      </c>
      <c r="K56" s="7">
        <v>0</v>
      </c>
      <c r="L56" s="7">
        <v>396.22</v>
      </c>
      <c r="M56" s="8">
        <v>2.9999999999999997E-4</v>
      </c>
      <c r="N56" s="8">
        <f t="shared" si="0"/>
        <v>1.3255565475725492E-3</v>
      </c>
      <c r="O56" s="8">
        <f>L56/'סכום נכסי הקרן'!$C$42</f>
        <v>2.2514478843597909E-4</v>
      </c>
      <c r="P56" s="29"/>
    </row>
    <row r="57" spans="2:16">
      <c r="B57" s="6" t="s">
        <v>512</v>
      </c>
      <c r="C57" s="17">
        <v>1104249</v>
      </c>
      <c r="D57" s="18" t="s">
        <v>122</v>
      </c>
      <c r="E57" s="6"/>
      <c r="F57" s="18">
        <v>513770669</v>
      </c>
      <c r="G57" s="6" t="s">
        <v>221</v>
      </c>
      <c r="H57" s="6" t="s">
        <v>92</v>
      </c>
      <c r="I57" s="7">
        <v>4242</v>
      </c>
      <c r="J57" s="7">
        <v>23590</v>
      </c>
      <c r="K57" s="7">
        <v>0</v>
      </c>
      <c r="L57" s="7">
        <v>1000.69</v>
      </c>
      <c r="M57" s="8">
        <v>2.9999999999999997E-4</v>
      </c>
      <c r="N57" s="8">
        <f t="shared" si="0"/>
        <v>3.3478148038725312E-3</v>
      </c>
      <c r="O57" s="8">
        <f>L57/'סכום נכסי הקרן'!$C$42</f>
        <v>5.6862384114885649E-4</v>
      </c>
      <c r="P57" s="29"/>
    </row>
    <row r="58" spans="2:16">
      <c r="B58" s="6" t="s">
        <v>513</v>
      </c>
      <c r="C58" s="17">
        <v>258012</v>
      </c>
      <c r="D58" s="18" t="s">
        <v>122</v>
      </c>
      <c r="E58" s="6"/>
      <c r="F58" s="18">
        <v>520036732</v>
      </c>
      <c r="G58" s="6" t="s">
        <v>221</v>
      </c>
      <c r="H58" s="6" t="s">
        <v>92</v>
      </c>
      <c r="I58" s="7">
        <v>1481</v>
      </c>
      <c r="J58" s="7">
        <v>22390</v>
      </c>
      <c r="K58" s="7">
        <v>0</v>
      </c>
      <c r="L58" s="7">
        <v>331.6</v>
      </c>
      <c r="M58" s="8">
        <v>2.0000000000000001E-4</v>
      </c>
      <c r="N58" s="8">
        <f t="shared" si="0"/>
        <v>1.1093699237167667E-3</v>
      </c>
      <c r="O58" s="8">
        <f>L58/'סכום נכסי הקרן'!$C$42</f>
        <v>1.8842565202506351E-4</v>
      </c>
      <c r="P58" s="29"/>
    </row>
    <row r="59" spans="2:16">
      <c r="B59" s="6" t="s">
        <v>514</v>
      </c>
      <c r="C59" s="17">
        <v>314013</v>
      </c>
      <c r="D59" s="18" t="s">
        <v>122</v>
      </c>
      <c r="E59" s="6"/>
      <c r="F59" s="18">
        <v>520037565</v>
      </c>
      <c r="G59" s="6" t="s">
        <v>263</v>
      </c>
      <c r="H59" s="6" t="s">
        <v>92</v>
      </c>
      <c r="I59" s="7">
        <v>4200</v>
      </c>
      <c r="J59" s="7">
        <v>39700</v>
      </c>
      <c r="K59" s="7">
        <v>0</v>
      </c>
      <c r="L59" s="7">
        <v>1667.4</v>
      </c>
      <c r="M59" s="8">
        <v>6.9999999999999999E-4</v>
      </c>
      <c r="N59" s="8">
        <f t="shared" si="0"/>
        <v>5.5782973787856967E-3</v>
      </c>
      <c r="O59" s="8">
        <f>L59/'סכום נכסי הקרן'!$C$42</f>
        <v>9.4746963868091343E-4</v>
      </c>
      <c r="P59" s="29"/>
    </row>
    <row r="60" spans="2:16">
      <c r="B60" s="6" t="s">
        <v>515</v>
      </c>
      <c r="C60" s="17">
        <v>1140151</v>
      </c>
      <c r="D60" s="18" t="s">
        <v>122</v>
      </c>
      <c r="E60" s="6"/>
      <c r="F60" s="18">
        <v>510475312</v>
      </c>
      <c r="G60" s="6" t="s">
        <v>263</v>
      </c>
      <c r="H60" s="6" t="s">
        <v>92</v>
      </c>
      <c r="I60" s="7">
        <v>141613</v>
      </c>
      <c r="J60" s="7">
        <v>284.89999999999998</v>
      </c>
      <c r="K60" s="7">
        <v>0</v>
      </c>
      <c r="L60" s="7">
        <v>403.46</v>
      </c>
      <c r="M60" s="8">
        <v>2.9999999999999997E-4</v>
      </c>
      <c r="N60" s="8">
        <f t="shared" si="0"/>
        <v>1.3497780139407921E-3</v>
      </c>
      <c r="O60" s="8">
        <f>L60/'סכום נכסי הקרן'!$C$42</f>
        <v>2.2925878638731036E-4</v>
      </c>
      <c r="P60" s="29"/>
    </row>
    <row r="61" spans="2:16">
      <c r="B61" s="6" t="s">
        <v>516</v>
      </c>
      <c r="C61" s="17">
        <v>1143429</v>
      </c>
      <c r="D61" s="18" t="s">
        <v>122</v>
      </c>
      <c r="E61" s="6"/>
      <c r="F61" s="18">
        <v>512607888</v>
      </c>
      <c r="G61" s="6" t="s">
        <v>400</v>
      </c>
      <c r="H61" s="6" t="s">
        <v>92</v>
      </c>
      <c r="I61" s="7">
        <v>3180</v>
      </c>
      <c r="J61" s="7">
        <v>19340</v>
      </c>
      <c r="K61" s="7">
        <v>0</v>
      </c>
      <c r="L61" s="7">
        <v>615.01</v>
      </c>
      <c r="M61" s="8">
        <v>2.0000000000000001E-4</v>
      </c>
      <c r="N61" s="8">
        <f t="shared" si="0"/>
        <v>2.0575198938029213E-3</v>
      </c>
      <c r="O61" s="8">
        <f>L61/'סכום נכסי הקרן'!$C$42</f>
        <v>3.4946821547627953E-4</v>
      </c>
      <c r="P61" s="29"/>
    </row>
    <row r="62" spans="2:16">
      <c r="B62" s="6" t="s">
        <v>517</v>
      </c>
      <c r="C62" s="17">
        <v>715011</v>
      </c>
      <c r="D62" s="18" t="s">
        <v>122</v>
      </c>
      <c r="E62" s="6"/>
      <c r="F62" s="18">
        <v>520025990</v>
      </c>
      <c r="G62" s="6" t="s">
        <v>280</v>
      </c>
      <c r="H62" s="6" t="s">
        <v>92</v>
      </c>
      <c r="I62" s="7">
        <v>26151</v>
      </c>
      <c r="J62" s="7">
        <v>611.6</v>
      </c>
      <c r="K62" s="7">
        <v>0</v>
      </c>
      <c r="L62" s="7">
        <v>159.94</v>
      </c>
      <c r="M62" s="8">
        <v>1E-4</v>
      </c>
      <c r="N62" s="8">
        <f t="shared" si="0"/>
        <v>5.3508029432828609E-4</v>
      </c>
      <c r="O62" s="8">
        <f>L62/'סכום נכסי הקרן'!$C$42</f>
        <v>9.0882987891702824E-5</v>
      </c>
      <c r="P62" s="29"/>
    </row>
    <row r="63" spans="2:16">
      <c r="B63" s="6" t="s">
        <v>518</v>
      </c>
      <c r="C63" s="17">
        <v>1097948</v>
      </c>
      <c r="D63" s="18" t="s">
        <v>122</v>
      </c>
      <c r="E63" s="6"/>
      <c r="F63" s="18">
        <v>520034760</v>
      </c>
      <c r="G63" s="6" t="s">
        <v>280</v>
      </c>
      <c r="H63" s="6" t="s">
        <v>92</v>
      </c>
      <c r="I63" s="7">
        <v>711</v>
      </c>
      <c r="J63" s="7">
        <v>9483</v>
      </c>
      <c r="K63" s="7">
        <v>0</v>
      </c>
      <c r="L63" s="7">
        <v>67.42</v>
      </c>
      <c r="M63" s="8">
        <v>1E-4</v>
      </c>
      <c r="N63" s="8">
        <f t="shared" si="0"/>
        <v>2.2555404178825216E-4</v>
      </c>
      <c r="O63" s="8">
        <f>L63/'סכום נכסי הקרן'!$C$42</f>
        <v>3.8310185342369664E-5</v>
      </c>
      <c r="P63" s="29"/>
    </row>
    <row r="64" spans="2:16">
      <c r="B64" s="6" t="s">
        <v>519</v>
      </c>
      <c r="C64" s="17">
        <v>1132315</v>
      </c>
      <c r="D64" s="18" t="s">
        <v>122</v>
      </c>
      <c r="E64" s="6"/>
      <c r="F64" s="18">
        <v>510381601</v>
      </c>
      <c r="G64" s="6" t="s">
        <v>280</v>
      </c>
      <c r="H64" s="6" t="s">
        <v>92</v>
      </c>
      <c r="I64" s="7">
        <v>6659</v>
      </c>
      <c r="J64" s="7">
        <v>4051</v>
      </c>
      <c r="K64" s="7">
        <v>0</v>
      </c>
      <c r="L64" s="7">
        <v>269.76</v>
      </c>
      <c r="M64" s="8">
        <v>1E-4</v>
      </c>
      <c r="N64" s="8">
        <f t="shared" si="0"/>
        <v>9.0248380766536486E-4</v>
      </c>
      <c r="O64" s="8">
        <f>L64/'סכום נכסי הקרן'!$C$42</f>
        <v>1.5328619991037735E-4</v>
      </c>
      <c r="P64" s="29"/>
    </row>
    <row r="65" spans="2:16">
      <c r="B65" s="6" t="s">
        <v>520</v>
      </c>
      <c r="C65" s="17">
        <v>434019</v>
      </c>
      <c r="D65" s="18" t="s">
        <v>122</v>
      </c>
      <c r="E65" s="6"/>
      <c r="F65" s="18">
        <v>520039298</v>
      </c>
      <c r="G65" s="6" t="s">
        <v>280</v>
      </c>
      <c r="H65" s="6" t="s">
        <v>92</v>
      </c>
      <c r="I65" s="7">
        <v>117447</v>
      </c>
      <c r="J65" s="7">
        <v>437.8</v>
      </c>
      <c r="K65" s="7">
        <v>0</v>
      </c>
      <c r="L65" s="7">
        <v>514.17999999999995</v>
      </c>
      <c r="M65" s="8">
        <v>4.0000000000000002E-4</v>
      </c>
      <c r="N65" s="8">
        <f t="shared" si="0"/>
        <v>1.720192483041879E-3</v>
      </c>
      <c r="O65" s="8">
        <f>L65/'סכום נכסי הקרן'!$C$42</f>
        <v>2.9217340699109513E-4</v>
      </c>
      <c r="P65" s="29"/>
    </row>
    <row r="66" spans="2:16">
      <c r="B66" s="6" t="s">
        <v>521</v>
      </c>
      <c r="C66" s="17">
        <v>1087022</v>
      </c>
      <c r="D66" s="18" t="s">
        <v>122</v>
      </c>
      <c r="E66" s="6"/>
      <c r="F66" s="18">
        <v>512157603</v>
      </c>
      <c r="G66" s="6" t="s">
        <v>351</v>
      </c>
      <c r="H66" s="6" t="s">
        <v>92</v>
      </c>
      <c r="I66" s="7">
        <v>7064</v>
      </c>
      <c r="J66" s="7">
        <v>22620</v>
      </c>
      <c r="K66" s="7">
        <v>0</v>
      </c>
      <c r="L66" s="7">
        <v>1597.88</v>
      </c>
      <c r="M66" s="8">
        <v>5.0000000000000001E-4</v>
      </c>
      <c r="N66" s="8">
        <f t="shared" si="0"/>
        <v>5.3457177735480917E-3</v>
      </c>
      <c r="O66" s="8">
        <f>L66/'סכום נכסי הקרן'!$C$42</f>
        <v>9.0796616663995321E-4</v>
      </c>
      <c r="P66" s="29"/>
    </row>
    <row r="67" spans="2:16">
      <c r="B67" s="6" t="s">
        <v>522</v>
      </c>
      <c r="C67" s="17">
        <v>315010</v>
      </c>
      <c r="D67" s="18" t="s">
        <v>122</v>
      </c>
      <c r="E67" s="6"/>
      <c r="F67" s="18">
        <v>520037284</v>
      </c>
      <c r="G67" s="6" t="s">
        <v>351</v>
      </c>
      <c r="H67" s="6" t="s">
        <v>92</v>
      </c>
      <c r="I67" s="7">
        <v>768</v>
      </c>
      <c r="J67" s="7">
        <v>7553</v>
      </c>
      <c r="K67" s="7">
        <v>0</v>
      </c>
      <c r="L67" s="7">
        <v>58.01</v>
      </c>
      <c r="M67" s="8">
        <v>1E-4</v>
      </c>
      <c r="N67" s="8">
        <f t="shared" si="0"/>
        <v>1.9407282652234511E-4</v>
      </c>
      <c r="O67" s="8">
        <f>L67/'סכום נכסי הקרן'!$C$42</f>
        <v>3.2963124469161441E-5</v>
      </c>
      <c r="P67" s="29"/>
    </row>
    <row r="68" spans="2:16">
      <c r="B68" s="6" t="s">
        <v>523</v>
      </c>
      <c r="C68" s="17">
        <v>1132356</v>
      </c>
      <c r="D68" s="18" t="s">
        <v>122</v>
      </c>
      <c r="E68" s="6"/>
      <c r="F68" s="18">
        <v>515001659</v>
      </c>
      <c r="G68" s="6" t="s">
        <v>364</v>
      </c>
      <c r="H68" s="6" t="s">
        <v>92</v>
      </c>
      <c r="I68" s="7">
        <v>121672</v>
      </c>
      <c r="J68" s="7">
        <v>1385</v>
      </c>
      <c r="K68" s="7">
        <v>0</v>
      </c>
      <c r="L68" s="7">
        <v>1685.16</v>
      </c>
      <c r="M68" s="8">
        <v>1.1000000000000001E-3</v>
      </c>
      <c r="N68" s="8">
        <f t="shared" si="0"/>
        <v>5.6377135725287899E-3</v>
      </c>
      <c r="O68" s="8">
        <f>L68/'סכום נכסי הקרן'!$C$42</f>
        <v>9.5756143476042222E-4</v>
      </c>
      <c r="P68" s="29"/>
    </row>
    <row r="69" spans="2:16">
      <c r="B69" s="6" t="s">
        <v>524</v>
      </c>
      <c r="C69" s="17">
        <v>1080324</v>
      </c>
      <c r="D69" s="18" t="s">
        <v>122</v>
      </c>
      <c r="E69" s="6"/>
      <c r="F69" s="18">
        <v>520041575</v>
      </c>
      <c r="G69" s="6" t="s">
        <v>364</v>
      </c>
      <c r="H69" s="6" t="s">
        <v>92</v>
      </c>
      <c r="I69" s="7">
        <v>9041</v>
      </c>
      <c r="J69" s="7">
        <v>4955</v>
      </c>
      <c r="K69" s="7">
        <v>0</v>
      </c>
      <c r="L69" s="7">
        <v>447.98</v>
      </c>
      <c r="M69" s="8">
        <v>5.9999999999999995E-4</v>
      </c>
      <c r="N69" s="8">
        <f t="shared" si="0"/>
        <v>1.4987199590670603E-3</v>
      </c>
      <c r="O69" s="8">
        <f>L69/'סכום נכסי הקרן'!$C$42</f>
        <v>2.5455646439743047E-4</v>
      </c>
      <c r="P69" s="29"/>
    </row>
    <row r="70" spans="2:16">
      <c r="B70" s="6" t="s">
        <v>525</v>
      </c>
      <c r="C70" s="17">
        <v>1081603</v>
      </c>
      <c r="D70" s="18" t="s">
        <v>122</v>
      </c>
      <c r="E70" s="6"/>
      <c r="F70" s="18">
        <v>520042912</v>
      </c>
      <c r="G70" s="6" t="s">
        <v>227</v>
      </c>
      <c r="H70" s="6" t="s">
        <v>92</v>
      </c>
      <c r="I70" s="7">
        <v>2639</v>
      </c>
      <c r="J70" s="7">
        <v>14350</v>
      </c>
      <c r="K70" s="7">
        <v>0</v>
      </c>
      <c r="L70" s="7">
        <v>378.7</v>
      </c>
      <c r="M70" s="8">
        <v>2.9999999999999997E-4</v>
      </c>
      <c r="N70" s="8">
        <f t="shared" si="0"/>
        <v>1.2669432753665245E-3</v>
      </c>
      <c r="O70" s="8">
        <f>L70/'סכום נכסי הקרן'!$C$42</f>
        <v>2.1518936797916628E-4</v>
      </c>
      <c r="P70" s="29"/>
    </row>
    <row r="71" spans="2:16">
      <c r="B71" s="6" t="s">
        <v>526</v>
      </c>
      <c r="C71" s="17">
        <v>1100957</v>
      </c>
      <c r="D71" s="18" t="s">
        <v>122</v>
      </c>
      <c r="E71" s="6"/>
      <c r="F71" s="18">
        <v>510119068</v>
      </c>
      <c r="G71" s="6" t="s">
        <v>344</v>
      </c>
      <c r="H71" s="6" t="s">
        <v>92</v>
      </c>
      <c r="I71" s="7">
        <v>34219</v>
      </c>
      <c r="J71" s="7">
        <v>386.7</v>
      </c>
      <c r="K71" s="7">
        <v>0</v>
      </c>
      <c r="L71" s="7">
        <v>132.32</v>
      </c>
      <c r="M71" s="8">
        <v>1E-4</v>
      </c>
      <c r="N71" s="8">
        <f t="shared" si="0"/>
        <v>4.4267740743728155E-4</v>
      </c>
      <c r="O71" s="8">
        <f>L71/'סכום נכסי הקרן'!$C$42</f>
        <v>7.518842664643064E-5</v>
      </c>
      <c r="P71" s="29"/>
    </row>
    <row r="72" spans="2:16">
      <c r="B72" s="6" t="s">
        <v>527</v>
      </c>
      <c r="C72" s="17">
        <v>694034</v>
      </c>
      <c r="D72" s="18" t="s">
        <v>122</v>
      </c>
      <c r="E72" s="6"/>
      <c r="F72" s="18">
        <v>520025370</v>
      </c>
      <c r="G72" s="6" t="s">
        <v>276</v>
      </c>
      <c r="H72" s="6" t="s">
        <v>92</v>
      </c>
      <c r="I72" s="7">
        <v>3871</v>
      </c>
      <c r="J72" s="7">
        <v>12920</v>
      </c>
      <c r="K72" s="7">
        <v>0</v>
      </c>
      <c r="L72" s="7">
        <v>500.13</v>
      </c>
      <c r="M72" s="8">
        <v>1E-4</v>
      </c>
      <c r="N72" s="8">
        <f t="shared" si="0"/>
        <v>1.6731881180593079E-3</v>
      </c>
      <c r="O72" s="8">
        <f>L72/'סכום נכסי הקרן'!$C$42</f>
        <v>2.8418975074576299E-4</v>
      </c>
      <c r="P72" s="29"/>
    </row>
    <row r="73" spans="2:16">
      <c r="B73" s="6" t="s">
        <v>528</v>
      </c>
      <c r="C73" s="17">
        <v>755017</v>
      </c>
      <c r="D73" s="18" t="s">
        <v>122</v>
      </c>
      <c r="E73" s="6"/>
      <c r="F73" s="18">
        <v>520030859</v>
      </c>
      <c r="G73" s="6" t="s">
        <v>276</v>
      </c>
      <c r="H73" s="6" t="s">
        <v>92</v>
      </c>
      <c r="I73" s="7">
        <v>5065.3500000000004</v>
      </c>
      <c r="J73" s="7">
        <v>6179</v>
      </c>
      <c r="K73" s="7">
        <v>0</v>
      </c>
      <c r="L73" s="7">
        <v>312.99</v>
      </c>
      <c r="M73" s="8">
        <v>1E-4</v>
      </c>
      <c r="N73" s="8">
        <f t="shared" si="0"/>
        <v>1.047110049529888E-3</v>
      </c>
      <c r="O73" s="8">
        <f>L73/'סכום נכסי הקרן'!$C$42</f>
        <v>1.7785085894850611E-4</v>
      </c>
      <c r="P73" s="29"/>
    </row>
    <row r="74" spans="2:16">
      <c r="B74" s="6" t="s">
        <v>529</v>
      </c>
      <c r="C74" s="17">
        <v>576017</v>
      </c>
      <c r="D74" s="18" t="s">
        <v>122</v>
      </c>
      <c r="E74" s="6"/>
      <c r="F74" s="18">
        <v>520028010</v>
      </c>
      <c r="G74" s="6" t="s">
        <v>276</v>
      </c>
      <c r="H74" s="6" t="s">
        <v>92</v>
      </c>
      <c r="I74" s="7">
        <v>2737</v>
      </c>
      <c r="J74" s="7">
        <v>36670</v>
      </c>
      <c r="K74" s="7">
        <v>0</v>
      </c>
      <c r="L74" s="7">
        <v>1003.66</v>
      </c>
      <c r="M74" s="8">
        <v>4.0000000000000002E-4</v>
      </c>
      <c r="N74" s="8">
        <f t="shared" si="0"/>
        <v>3.3577509578937579E-3</v>
      </c>
      <c r="O74" s="8">
        <f>L74/'סכום נכסי הקרן'!$C$42</f>
        <v>5.7031148947972021E-4</v>
      </c>
      <c r="P74" s="29"/>
    </row>
    <row r="75" spans="2:16">
      <c r="B75" s="6" t="s">
        <v>530</v>
      </c>
      <c r="C75" s="17">
        <v>731018</v>
      </c>
      <c r="D75" s="18" t="s">
        <v>122</v>
      </c>
      <c r="E75" s="6"/>
      <c r="F75" s="18">
        <v>520025198</v>
      </c>
      <c r="G75" s="6" t="s">
        <v>276</v>
      </c>
      <c r="H75" s="6" t="s">
        <v>92</v>
      </c>
      <c r="I75" s="7">
        <v>4859</v>
      </c>
      <c r="J75" s="7">
        <v>24890</v>
      </c>
      <c r="K75" s="7">
        <v>0</v>
      </c>
      <c r="L75" s="7">
        <v>1209.4100000000001</v>
      </c>
      <c r="M75" s="8">
        <v>5.9999999999999995E-4</v>
      </c>
      <c r="N75" s="8">
        <f t="shared" si="0"/>
        <v>4.0460889006100568E-3</v>
      </c>
      <c r="O75" s="8">
        <f>L75/'סכום נכסי הקרן'!$C$42</f>
        <v>6.8722517435353451E-4</v>
      </c>
      <c r="P75" s="29"/>
    </row>
    <row r="76" spans="2:16">
      <c r="B76" s="6" t="s">
        <v>531</v>
      </c>
      <c r="C76" s="17">
        <v>1134139</v>
      </c>
      <c r="D76" s="18" t="s">
        <v>122</v>
      </c>
      <c r="E76" s="6"/>
      <c r="F76" s="6" t="s">
        <v>532</v>
      </c>
      <c r="G76" s="6" t="s">
        <v>276</v>
      </c>
      <c r="H76" s="6" t="s">
        <v>92</v>
      </c>
      <c r="I76" s="7">
        <v>26315</v>
      </c>
      <c r="J76" s="7">
        <v>7750</v>
      </c>
      <c r="K76" s="7">
        <v>0</v>
      </c>
      <c r="L76" s="7">
        <v>2039.41</v>
      </c>
      <c r="M76" s="8">
        <v>5.0000000000000001E-4</v>
      </c>
      <c r="N76" s="8">
        <f t="shared" ref="N76:N139" si="1">L76/$L$11</f>
        <v>6.8228592163064273E-3</v>
      </c>
      <c r="O76" s="8">
        <f>L76/'סכום נכסי הקרן'!$C$42</f>
        <v>1.1588575361774268E-3</v>
      </c>
      <c r="P76" s="29"/>
    </row>
    <row r="77" spans="2:16">
      <c r="B77" s="6" t="s">
        <v>533</v>
      </c>
      <c r="C77" s="17">
        <v>1084128</v>
      </c>
      <c r="D77" s="18" t="s">
        <v>122</v>
      </c>
      <c r="E77" s="6"/>
      <c r="F77" s="18">
        <v>520044322</v>
      </c>
      <c r="G77" s="6" t="s">
        <v>289</v>
      </c>
      <c r="H77" s="6" t="s">
        <v>92</v>
      </c>
      <c r="I77" s="7">
        <v>1.88</v>
      </c>
      <c r="J77" s="7">
        <v>6663</v>
      </c>
      <c r="K77" s="7">
        <v>0</v>
      </c>
      <c r="L77" s="7">
        <v>0.13</v>
      </c>
      <c r="M77" s="8">
        <v>0</v>
      </c>
      <c r="N77" s="8">
        <f t="shared" si="1"/>
        <v>4.3491583257894956E-7</v>
      </c>
      <c r="O77" s="8">
        <f>L77/'סכום נכסי הקרן'!$C$42</f>
        <v>7.3870128960368682E-8</v>
      </c>
      <c r="P77" s="29"/>
    </row>
    <row r="78" spans="2:16">
      <c r="B78" s="6" t="s">
        <v>534</v>
      </c>
      <c r="C78" s="17">
        <v>475020</v>
      </c>
      <c r="D78" s="18" t="s">
        <v>122</v>
      </c>
      <c r="E78" s="6"/>
      <c r="F78" s="18">
        <v>550013098</v>
      </c>
      <c r="G78" s="6" t="s">
        <v>289</v>
      </c>
      <c r="H78" s="6" t="s">
        <v>92</v>
      </c>
      <c r="I78" s="7">
        <v>173450.44</v>
      </c>
      <c r="J78" s="7">
        <v>303.89999999999998</v>
      </c>
      <c r="K78" s="7">
        <v>0</v>
      </c>
      <c r="L78" s="7">
        <v>527.12</v>
      </c>
      <c r="M78" s="8">
        <v>1E-4</v>
      </c>
      <c r="N78" s="8">
        <f t="shared" si="1"/>
        <v>1.7634833359155069E-3</v>
      </c>
      <c r="O78" s="8">
        <f>L78/'סכום נכסי הקרן'!$C$42</f>
        <v>2.9952632598145796E-4</v>
      </c>
      <c r="P78" s="29"/>
    </row>
    <row r="79" spans="2:16">
      <c r="B79" s="6" t="s">
        <v>535</v>
      </c>
      <c r="C79" s="17">
        <v>232017</v>
      </c>
      <c r="D79" s="18" t="s">
        <v>122</v>
      </c>
      <c r="E79" s="6"/>
      <c r="F79" s="18">
        <v>550010003</v>
      </c>
      <c r="G79" s="6" t="s">
        <v>289</v>
      </c>
      <c r="H79" s="6" t="s">
        <v>92</v>
      </c>
      <c r="I79" s="7">
        <v>1129669.8400000001</v>
      </c>
      <c r="J79" s="7">
        <v>56.8</v>
      </c>
      <c r="K79" s="7">
        <v>0</v>
      </c>
      <c r="L79" s="7">
        <v>641.65</v>
      </c>
      <c r="M79" s="8">
        <v>4.0000000000000002E-4</v>
      </c>
      <c r="N79" s="8">
        <f t="shared" si="1"/>
        <v>2.1466441844175612E-3</v>
      </c>
      <c r="O79" s="8">
        <f>L79/'סכום נכסי הקרן'!$C$42</f>
        <v>3.6460590959554276E-4</v>
      </c>
      <c r="P79" s="29"/>
    </row>
    <row r="80" spans="2:16">
      <c r="B80" s="6" t="s">
        <v>536</v>
      </c>
      <c r="C80" s="17">
        <v>643015</v>
      </c>
      <c r="D80" s="18" t="s">
        <v>122</v>
      </c>
      <c r="E80" s="6"/>
      <c r="F80" s="18">
        <v>520020942</v>
      </c>
      <c r="G80" s="6" t="s">
        <v>289</v>
      </c>
      <c r="H80" s="6" t="s">
        <v>92</v>
      </c>
      <c r="I80" s="7">
        <v>5776</v>
      </c>
      <c r="J80" s="7">
        <v>1304</v>
      </c>
      <c r="K80" s="7">
        <v>0</v>
      </c>
      <c r="L80" s="7">
        <v>75.319999999999993</v>
      </c>
      <c r="M80" s="8">
        <v>1E-4</v>
      </c>
      <c r="N80" s="8">
        <f t="shared" si="1"/>
        <v>2.5198354238343445E-4</v>
      </c>
      <c r="O80" s="8">
        <f>L80/'סכום נכסי הקרן'!$C$42</f>
        <v>4.2799216256115142E-5</v>
      </c>
      <c r="P80" s="29"/>
    </row>
    <row r="81" spans="2:16">
      <c r="B81" s="6" t="s">
        <v>537</v>
      </c>
      <c r="C81" s="17">
        <v>394015</v>
      </c>
      <c r="D81" s="18" t="s">
        <v>122</v>
      </c>
      <c r="E81" s="6"/>
      <c r="F81" s="18">
        <v>550012777</v>
      </c>
      <c r="G81" s="6" t="s">
        <v>289</v>
      </c>
      <c r="H81" s="6" t="s">
        <v>92</v>
      </c>
      <c r="I81" s="7">
        <v>341517.5</v>
      </c>
      <c r="J81" s="7">
        <v>97</v>
      </c>
      <c r="K81" s="7">
        <v>0</v>
      </c>
      <c r="L81" s="7">
        <v>331.27</v>
      </c>
      <c r="M81" s="8">
        <v>2.9999999999999997E-4</v>
      </c>
      <c r="N81" s="8">
        <f t="shared" si="1"/>
        <v>1.108265906603297E-3</v>
      </c>
      <c r="O81" s="8">
        <f>L81/'סכום נכסי הקרן'!$C$42</f>
        <v>1.8823813554385638E-4</v>
      </c>
      <c r="P81" s="29"/>
    </row>
    <row r="82" spans="2:16">
      <c r="B82" s="6" t="s">
        <v>538</v>
      </c>
      <c r="C82" s="17">
        <v>1096106</v>
      </c>
      <c r="D82" s="18" t="s">
        <v>122</v>
      </c>
      <c r="E82" s="6"/>
      <c r="F82" s="18">
        <v>513773564</v>
      </c>
      <c r="G82" s="6" t="s">
        <v>265</v>
      </c>
      <c r="H82" s="6" t="s">
        <v>92</v>
      </c>
      <c r="I82" s="7">
        <v>12228</v>
      </c>
      <c r="J82" s="7">
        <v>5330</v>
      </c>
      <c r="K82" s="7">
        <v>0</v>
      </c>
      <c r="L82" s="7">
        <v>651.75</v>
      </c>
      <c r="M82" s="8">
        <v>8.0000000000000004E-4</v>
      </c>
      <c r="N82" s="8">
        <f t="shared" si="1"/>
        <v>2.1804337991025414E-3</v>
      </c>
      <c r="O82" s="8">
        <f>L82/'סכום נכסי הקרן'!$C$42</f>
        <v>3.7034505038400221E-4</v>
      </c>
      <c r="P82" s="29"/>
    </row>
    <row r="83" spans="2:16">
      <c r="B83" s="6" t="s">
        <v>539</v>
      </c>
      <c r="C83" s="17">
        <v>1159037</v>
      </c>
      <c r="D83" s="18" t="s">
        <v>122</v>
      </c>
      <c r="E83" s="6"/>
      <c r="F83" s="18">
        <v>513173393</v>
      </c>
      <c r="G83" s="6" t="s">
        <v>265</v>
      </c>
      <c r="H83" s="6" t="s">
        <v>92</v>
      </c>
      <c r="I83" s="7">
        <v>42599</v>
      </c>
      <c r="J83" s="7">
        <v>1555</v>
      </c>
      <c r="K83" s="7">
        <v>4.8899999999999997</v>
      </c>
      <c r="L83" s="7">
        <v>667.31</v>
      </c>
      <c r="M83" s="8">
        <v>2.0000000000000001E-4</v>
      </c>
      <c r="N83" s="8">
        <f t="shared" si="1"/>
        <v>2.232489878755837E-3</v>
      </c>
      <c r="O83" s="8">
        <f>L83/'סכום נכסי הקרן'!$C$42</f>
        <v>3.7918673658879706E-4</v>
      </c>
      <c r="P83" s="29"/>
    </row>
    <row r="84" spans="2:16">
      <c r="B84" s="6" t="s">
        <v>540</v>
      </c>
      <c r="C84" s="17">
        <v>1159029</v>
      </c>
      <c r="D84" s="18" t="s">
        <v>122</v>
      </c>
      <c r="E84" s="6"/>
      <c r="F84" s="18">
        <v>520020033</v>
      </c>
      <c r="G84" s="6" t="s">
        <v>265</v>
      </c>
      <c r="H84" s="6" t="s">
        <v>92</v>
      </c>
      <c r="I84" s="7">
        <v>36491</v>
      </c>
      <c r="J84" s="7">
        <v>1534</v>
      </c>
      <c r="K84" s="7">
        <v>0</v>
      </c>
      <c r="L84" s="7">
        <v>559.77</v>
      </c>
      <c r="M84" s="8">
        <v>4.0000000000000002E-4</v>
      </c>
      <c r="N84" s="8">
        <f t="shared" si="1"/>
        <v>1.8727141200209122E-3</v>
      </c>
      <c r="O84" s="8">
        <f>L84/'סכום נכסי הקרן'!$C$42</f>
        <v>3.1807909298573519E-4</v>
      </c>
      <c r="P84" s="29"/>
    </row>
    <row r="85" spans="2:16">
      <c r="B85" s="6" t="s">
        <v>541</v>
      </c>
      <c r="C85" s="17">
        <v>1157403</v>
      </c>
      <c r="D85" s="18" t="s">
        <v>122</v>
      </c>
      <c r="E85" s="6"/>
      <c r="F85" s="18">
        <v>510706153</v>
      </c>
      <c r="G85" s="6" t="s">
        <v>265</v>
      </c>
      <c r="H85" s="6" t="s">
        <v>92</v>
      </c>
      <c r="I85" s="7">
        <v>158203.82</v>
      </c>
      <c r="J85" s="7">
        <v>850</v>
      </c>
      <c r="K85" s="7">
        <v>0</v>
      </c>
      <c r="L85" s="7">
        <v>1344.73</v>
      </c>
      <c r="M85" s="8">
        <v>8.0000000000000004E-4</v>
      </c>
      <c r="N85" s="8">
        <f t="shared" si="1"/>
        <v>4.4988028272606988E-3</v>
      </c>
      <c r="O85" s="8">
        <f>L85/'סכום נכסי הקרן'!$C$42</f>
        <v>7.6411829628366594E-4</v>
      </c>
      <c r="P85" s="29"/>
    </row>
    <row r="86" spans="2:16">
      <c r="B86" s="6" t="s">
        <v>542</v>
      </c>
      <c r="C86" s="17">
        <v>1081843</v>
      </c>
      <c r="D86" s="18" t="s">
        <v>122</v>
      </c>
      <c r="E86" s="6"/>
      <c r="F86" s="18">
        <v>520043795</v>
      </c>
      <c r="G86" s="6" t="s">
        <v>265</v>
      </c>
      <c r="H86" s="6" t="s">
        <v>92</v>
      </c>
      <c r="I86" s="7">
        <v>20179</v>
      </c>
      <c r="J86" s="7">
        <v>1172</v>
      </c>
      <c r="K86" s="7">
        <v>0</v>
      </c>
      <c r="L86" s="7">
        <v>236.5</v>
      </c>
      <c r="M86" s="8">
        <v>2.9999999999999997E-4</v>
      </c>
      <c r="N86" s="8">
        <f t="shared" si="1"/>
        <v>7.912122646532428E-4</v>
      </c>
      <c r="O86" s="8">
        <f>L86/'סכום נכסי הקרן'!$C$42</f>
        <v>1.3438681153174763E-4</v>
      </c>
      <c r="P86" s="29"/>
    </row>
    <row r="87" spans="2:16">
      <c r="B87" s="6" t="s">
        <v>543</v>
      </c>
      <c r="C87" s="17">
        <v>1101534</v>
      </c>
      <c r="D87" s="18" t="s">
        <v>122</v>
      </c>
      <c r="E87" s="6"/>
      <c r="F87" s="18">
        <v>511930125</v>
      </c>
      <c r="G87" s="6" t="s">
        <v>232</v>
      </c>
      <c r="H87" s="6" t="s">
        <v>92</v>
      </c>
      <c r="I87" s="7">
        <v>37300</v>
      </c>
      <c r="J87" s="7">
        <v>1400</v>
      </c>
      <c r="K87" s="7">
        <v>0</v>
      </c>
      <c r="L87" s="7">
        <v>522.20000000000005</v>
      </c>
      <c r="M87" s="8">
        <v>2.0000000000000001E-4</v>
      </c>
      <c r="N87" s="8">
        <f t="shared" si="1"/>
        <v>1.747023444405596E-3</v>
      </c>
      <c r="O87" s="8">
        <f>L87/'סכום נכסי הקרן'!$C$42</f>
        <v>2.9673062571618865E-4</v>
      </c>
      <c r="P87" s="29"/>
    </row>
    <row r="88" spans="2:16">
      <c r="B88" s="6" t="s">
        <v>544</v>
      </c>
      <c r="C88" s="17">
        <v>1083484</v>
      </c>
      <c r="D88" s="18" t="s">
        <v>122</v>
      </c>
      <c r="E88" s="6"/>
      <c r="F88" s="18">
        <v>520044314</v>
      </c>
      <c r="G88" s="6" t="s">
        <v>232</v>
      </c>
      <c r="H88" s="6" t="s">
        <v>92</v>
      </c>
      <c r="I88" s="7">
        <v>122549</v>
      </c>
      <c r="J88" s="7">
        <v>1341</v>
      </c>
      <c r="K88" s="7">
        <v>0</v>
      </c>
      <c r="L88" s="7">
        <v>1643.38</v>
      </c>
      <c r="M88" s="8">
        <v>5.9999999999999995E-4</v>
      </c>
      <c r="N88" s="8">
        <f t="shared" si="1"/>
        <v>5.4979383149507243E-3</v>
      </c>
      <c r="O88" s="8">
        <f>L88/'סכום נכסי הקרן'!$C$42</f>
        <v>9.3382071177608222E-4</v>
      </c>
      <c r="P88" s="29"/>
    </row>
    <row r="89" spans="2:16">
      <c r="B89" s="6" t="s">
        <v>545</v>
      </c>
      <c r="C89" s="17">
        <v>2590248</v>
      </c>
      <c r="D89" s="18" t="s">
        <v>122</v>
      </c>
      <c r="E89" s="6"/>
      <c r="F89" s="18">
        <v>520036658</v>
      </c>
      <c r="G89" s="6" t="s">
        <v>211</v>
      </c>
      <c r="H89" s="6" t="s">
        <v>92</v>
      </c>
      <c r="I89" s="7">
        <v>795469.95</v>
      </c>
      <c r="J89" s="7">
        <v>61.2</v>
      </c>
      <c r="K89" s="7">
        <v>0</v>
      </c>
      <c r="L89" s="7">
        <v>486.83</v>
      </c>
      <c r="M89" s="8">
        <v>2.0000000000000001E-4</v>
      </c>
      <c r="N89" s="8">
        <f t="shared" si="1"/>
        <v>1.6286928828800769E-3</v>
      </c>
      <c r="O89" s="8">
        <f>L89/'סכום נכסי הקרן'!$C$42</f>
        <v>2.7663226832135604E-4</v>
      </c>
      <c r="P89" s="29"/>
    </row>
    <row r="90" spans="2:16">
      <c r="B90" s="6" t="s">
        <v>546</v>
      </c>
      <c r="C90" s="17">
        <v>1100007</v>
      </c>
      <c r="D90" s="18" t="s">
        <v>122</v>
      </c>
      <c r="E90" s="6"/>
      <c r="F90" s="18">
        <v>510216054</v>
      </c>
      <c r="G90" s="6" t="s">
        <v>211</v>
      </c>
      <c r="H90" s="6" t="s">
        <v>92</v>
      </c>
      <c r="I90" s="7">
        <v>7307</v>
      </c>
      <c r="J90" s="7">
        <v>26940</v>
      </c>
      <c r="K90" s="7">
        <v>0</v>
      </c>
      <c r="L90" s="7">
        <v>1968.51</v>
      </c>
      <c r="M90" s="8">
        <v>5.9999999999999995E-4</v>
      </c>
      <c r="N90" s="8">
        <f t="shared" si="1"/>
        <v>6.5856628122306768E-3</v>
      </c>
      <c r="O90" s="8">
        <f>L90/'סכום נכסי הקרן'!$C$42</f>
        <v>1.1185699043059641E-3</v>
      </c>
      <c r="P90" s="29"/>
    </row>
    <row r="91" spans="2:16">
      <c r="B91" s="6" t="s">
        <v>547</v>
      </c>
      <c r="C91" s="17">
        <v>1082312</v>
      </c>
      <c r="D91" s="18" t="s">
        <v>122</v>
      </c>
      <c r="E91" s="6"/>
      <c r="F91" s="18">
        <v>520036740</v>
      </c>
      <c r="G91" s="6" t="s">
        <v>419</v>
      </c>
      <c r="H91" s="6" t="s">
        <v>92</v>
      </c>
      <c r="I91" s="7">
        <v>31011</v>
      </c>
      <c r="J91" s="7">
        <v>4550</v>
      </c>
      <c r="K91" s="7">
        <v>0</v>
      </c>
      <c r="L91" s="7">
        <v>1411</v>
      </c>
      <c r="M91" s="8">
        <v>5.9999999999999995E-4</v>
      </c>
      <c r="N91" s="8">
        <f t="shared" si="1"/>
        <v>4.7205095366838297E-3</v>
      </c>
      <c r="O91" s="8">
        <f>L91/'סכום נכסי הקרן'!$C$42</f>
        <v>8.0177501510061695E-4</v>
      </c>
      <c r="P91" s="29"/>
    </row>
    <row r="92" spans="2:16">
      <c r="B92" s="6" t="s">
        <v>548</v>
      </c>
      <c r="C92" s="17">
        <v>1095264</v>
      </c>
      <c r="D92" s="18" t="s">
        <v>122</v>
      </c>
      <c r="E92" s="6"/>
      <c r="F92" s="18">
        <v>511235434</v>
      </c>
      <c r="G92" s="6" t="s">
        <v>327</v>
      </c>
      <c r="H92" s="6" t="s">
        <v>92</v>
      </c>
      <c r="I92" s="7">
        <v>19700</v>
      </c>
      <c r="J92" s="7">
        <v>5312</v>
      </c>
      <c r="K92" s="7">
        <v>0</v>
      </c>
      <c r="L92" s="7">
        <v>1046.46</v>
      </c>
      <c r="M92" s="8">
        <v>5.0000000000000001E-4</v>
      </c>
      <c r="N92" s="8">
        <f t="shared" si="1"/>
        <v>3.5009386320043658E-3</v>
      </c>
      <c r="O92" s="8">
        <f>L92/'סכום נכסי הקרן'!$C$42</f>
        <v>5.9463180886051858E-4</v>
      </c>
      <c r="P92" s="29"/>
    </row>
    <row r="93" spans="2:16">
      <c r="B93" s="6" t="s">
        <v>549</v>
      </c>
      <c r="C93" s="17">
        <v>1094119</v>
      </c>
      <c r="D93" s="18" t="s">
        <v>122</v>
      </c>
      <c r="E93" s="6"/>
      <c r="F93" s="18">
        <v>511524605</v>
      </c>
      <c r="G93" s="6" t="s">
        <v>550</v>
      </c>
      <c r="H93" s="6" t="s">
        <v>92</v>
      </c>
      <c r="I93" s="7">
        <v>33820</v>
      </c>
      <c r="J93" s="7">
        <v>2925</v>
      </c>
      <c r="K93" s="7">
        <v>0</v>
      </c>
      <c r="L93" s="7">
        <v>989.24</v>
      </c>
      <c r="M93" s="8">
        <v>8.0000000000000004E-4</v>
      </c>
      <c r="N93" s="8">
        <f t="shared" si="1"/>
        <v>3.3095087555415391E-3</v>
      </c>
      <c r="O93" s="8">
        <f>L93/'סכום נכסי הקרן'!$C$42</f>
        <v>5.6211758748273162E-4</v>
      </c>
      <c r="P93" s="29"/>
    </row>
    <row r="94" spans="2:16">
      <c r="B94" s="6" t="s">
        <v>551</v>
      </c>
      <c r="C94" s="17">
        <v>1084698</v>
      </c>
      <c r="D94" s="18" t="s">
        <v>122</v>
      </c>
      <c r="E94" s="6"/>
      <c r="F94" s="18">
        <v>520039942</v>
      </c>
      <c r="G94" s="6" t="s">
        <v>488</v>
      </c>
      <c r="H94" s="6" t="s">
        <v>92</v>
      </c>
      <c r="I94" s="7">
        <v>12683</v>
      </c>
      <c r="J94" s="7">
        <v>14970</v>
      </c>
      <c r="K94" s="7">
        <v>0</v>
      </c>
      <c r="L94" s="7">
        <v>1898.65</v>
      </c>
      <c r="M94" s="8">
        <v>5.0000000000000001E-4</v>
      </c>
      <c r="N94" s="8">
        <f t="shared" si="1"/>
        <v>6.3519457348155586E-3</v>
      </c>
      <c r="O94" s="8">
        <f>L94/'סכום נכסי הקרן'!$C$42</f>
        <v>1.0788732334661847E-3</v>
      </c>
      <c r="P94" s="29"/>
    </row>
    <row r="95" spans="2:16">
      <c r="B95" s="6" t="s">
        <v>552</v>
      </c>
      <c r="C95" s="17">
        <v>256016</v>
      </c>
      <c r="D95" s="18" t="s">
        <v>122</v>
      </c>
      <c r="E95" s="6"/>
      <c r="F95" s="18">
        <v>520036690</v>
      </c>
      <c r="G95" s="6" t="s">
        <v>488</v>
      </c>
      <c r="H95" s="6" t="s">
        <v>92</v>
      </c>
      <c r="I95" s="7">
        <v>2044</v>
      </c>
      <c r="J95" s="7">
        <v>29020</v>
      </c>
      <c r="K95" s="7">
        <v>0</v>
      </c>
      <c r="L95" s="7">
        <v>593.16999999999996</v>
      </c>
      <c r="M95" s="8">
        <v>1E-4</v>
      </c>
      <c r="N95" s="8">
        <f t="shared" si="1"/>
        <v>1.9844540339296578E-3</v>
      </c>
      <c r="O95" s="8">
        <f>L95/'סכום נכסי הקרן'!$C$42</f>
        <v>3.3705803381093761E-4</v>
      </c>
      <c r="P95" s="29"/>
    </row>
    <row r="96" spans="2:16">
      <c r="B96" s="6" t="s">
        <v>553</v>
      </c>
      <c r="C96" s="17">
        <v>1082965</v>
      </c>
      <c r="D96" s="18" t="s">
        <v>122</v>
      </c>
      <c r="E96" s="6"/>
      <c r="F96" s="18">
        <v>520044132</v>
      </c>
      <c r="G96" s="6" t="s">
        <v>554</v>
      </c>
      <c r="H96" s="6" t="s">
        <v>92</v>
      </c>
      <c r="I96" s="7">
        <v>5960</v>
      </c>
      <c r="J96" s="7">
        <v>10890</v>
      </c>
      <c r="K96" s="7">
        <v>0</v>
      </c>
      <c r="L96" s="7">
        <v>649.04</v>
      </c>
      <c r="M96" s="8">
        <v>1E-4</v>
      </c>
      <c r="N96" s="8">
        <f t="shared" si="1"/>
        <v>2.1713674767464722E-3</v>
      </c>
      <c r="O96" s="8">
        <f>L96/'סכום נכסי הקרן'!$C$42</f>
        <v>3.6880514231105914E-4</v>
      </c>
      <c r="P96" s="29"/>
    </row>
    <row r="97" spans="2:16">
      <c r="B97" s="6" t="s">
        <v>555</v>
      </c>
      <c r="C97" s="17">
        <v>1082510</v>
      </c>
      <c r="D97" s="18" t="s">
        <v>122</v>
      </c>
      <c r="E97" s="6"/>
      <c r="F97" s="18">
        <v>520038936</v>
      </c>
      <c r="G97" s="6" t="s">
        <v>554</v>
      </c>
      <c r="H97" s="6" t="s">
        <v>92</v>
      </c>
      <c r="I97" s="7">
        <v>650.34</v>
      </c>
      <c r="J97" s="7">
        <v>1930</v>
      </c>
      <c r="K97" s="7">
        <v>0</v>
      </c>
      <c r="L97" s="7">
        <v>12.55</v>
      </c>
      <c r="M97" s="8">
        <v>0</v>
      </c>
      <c r="N97" s="8">
        <f t="shared" si="1"/>
        <v>4.1986105375890902E-5</v>
      </c>
      <c r="O97" s="8">
        <f>L97/'סכום נכסי הקרן'!$C$42</f>
        <v>7.1313086034817464E-6</v>
      </c>
      <c r="P97" s="29"/>
    </row>
    <row r="98" spans="2:16">
      <c r="B98" s="6" t="s">
        <v>556</v>
      </c>
      <c r="C98" s="17">
        <v>720011</v>
      </c>
      <c r="D98" s="18" t="s">
        <v>122</v>
      </c>
      <c r="E98" s="6"/>
      <c r="F98" s="18">
        <v>520041146</v>
      </c>
      <c r="G98" s="6" t="s">
        <v>372</v>
      </c>
      <c r="H98" s="6" t="s">
        <v>92</v>
      </c>
      <c r="I98" s="7">
        <v>996716</v>
      </c>
      <c r="J98" s="7">
        <v>611.4</v>
      </c>
      <c r="K98" s="7">
        <v>0</v>
      </c>
      <c r="L98" s="7">
        <v>6093.92</v>
      </c>
      <c r="M98" s="8">
        <v>1.1999999999999999E-3</v>
      </c>
      <c r="N98" s="8">
        <f t="shared" si="1"/>
        <v>2.0387248388227017E-2</v>
      </c>
      <c r="O98" s="8">
        <f>L98/'סכום נכסי הקרן'!$C$42</f>
        <v>3.4627588944166916E-3</v>
      </c>
      <c r="P98" s="29"/>
    </row>
    <row r="99" spans="2:16">
      <c r="B99" s="6" t="s">
        <v>557</v>
      </c>
      <c r="C99" s="17">
        <v>1166768</v>
      </c>
      <c r="D99" s="18" t="s">
        <v>122</v>
      </c>
      <c r="E99" s="6"/>
      <c r="F99" s="18">
        <v>515364891</v>
      </c>
      <c r="G99" s="6" t="s">
        <v>372</v>
      </c>
      <c r="H99" s="6" t="s">
        <v>92</v>
      </c>
      <c r="I99" s="7">
        <v>88500</v>
      </c>
      <c r="J99" s="7">
        <v>1494</v>
      </c>
      <c r="K99" s="7">
        <v>0</v>
      </c>
      <c r="L99" s="7">
        <v>1322.19</v>
      </c>
      <c r="M99" s="8">
        <v>6.9999999999999999E-4</v>
      </c>
      <c r="N99" s="8">
        <f t="shared" si="1"/>
        <v>4.4233951129043179E-3</v>
      </c>
      <c r="O99" s="8">
        <f>L99/'סכום נכסי הקרן'!$C$42</f>
        <v>7.5131035238546048E-4</v>
      </c>
      <c r="P99" s="29"/>
    </row>
    <row r="100" spans="2:16">
      <c r="B100" s="6" t="s">
        <v>558</v>
      </c>
      <c r="C100" s="17">
        <v>1097260</v>
      </c>
      <c r="D100" s="18" t="s">
        <v>122</v>
      </c>
      <c r="E100" s="6"/>
      <c r="F100" s="18">
        <v>513623314</v>
      </c>
      <c r="G100" s="6" t="s">
        <v>193</v>
      </c>
      <c r="H100" s="6" t="s">
        <v>92</v>
      </c>
      <c r="I100" s="7">
        <v>3427</v>
      </c>
      <c r="J100" s="7">
        <v>25480</v>
      </c>
      <c r="K100" s="7">
        <v>0</v>
      </c>
      <c r="L100" s="7">
        <v>873.2</v>
      </c>
      <c r="M100" s="8">
        <v>2.0000000000000001E-4</v>
      </c>
      <c r="N100" s="8">
        <f t="shared" si="1"/>
        <v>2.9212961923687597E-3</v>
      </c>
      <c r="O100" s="8">
        <f>L100/'סכום נכסי הקרן'!$C$42</f>
        <v>4.9617997390918411E-4</v>
      </c>
      <c r="P100" s="29"/>
    </row>
    <row r="101" spans="2:16">
      <c r="B101" s="6" t="s">
        <v>559</v>
      </c>
      <c r="C101" s="17">
        <v>759019</v>
      </c>
      <c r="D101" s="18" t="s">
        <v>122</v>
      </c>
      <c r="E101" s="6"/>
      <c r="F101" s="18">
        <v>520001736</v>
      </c>
      <c r="G101" s="6" t="s">
        <v>193</v>
      </c>
      <c r="H101" s="6" t="s">
        <v>92</v>
      </c>
      <c r="I101" s="7">
        <v>656</v>
      </c>
      <c r="J101" s="7">
        <v>198000</v>
      </c>
      <c r="K101" s="7">
        <v>0</v>
      </c>
      <c r="L101" s="7">
        <v>1298.8800000000001</v>
      </c>
      <c r="M101" s="8">
        <v>2.9999999999999997E-4</v>
      </c>
      <c r="N101" s="8">
        <f t="shared" si="1"/>
        <v>4.3454113586165084E-3</v>
      </c>
      <c r="O101" s="8">
        <f>L101/'סכום נכסי הקרן'!$C$42</f>
        <v>7.3806487003110518E-4</v>
      </c>
      <c r="P101" s="29"/>
    </row>
    <row r="102" spans="2:16">
      <c r="B102" s="6" t="s">
        <v>560</v>
      </c>
      <c r="C102" s="17">
        <v>612010</v>
      </c>
      <c r="D102" s="18" t="s">
        <v>122</v>
      </c>
      <c r="E102" s="6"/>
      <c r="F102" s="18">
        <v>520020116</v>
      </c>
      <c r="G102" s="6" t="s">
        <v>193</v>
      </c>
      <c r="H102" s="6" t="s">
        <v>92</v>
      </c>
      <c r="I102" s="7">
        <v>7577</v>
      </c>
      <c r="J102" s="7">
        <v>2256</v>
      </c>
      <c r="K102" s="7">
        <v>0</v>
      </c>
      <c r="L102" s="7">
        <v>170.94</v>
      </c>
      <c r="M102" s="8">
        <v>2.0000000000000001E-4</v>
      </c>
      <c r="N102" s="8">
        <f t="shared" si="1"/>
        <v>5.7188086477727408E-4</v>
      </c>
      <c r="O102" s="8">
        <f>L102/'סכום נכסי הקרן'!$C$42</f>
        <v>9.713353726527248E-5</v>
      </c>
      <c r="P102" s="29"/>
    </row>
    <row r="103" spans="2:16">
      <c r="B103" s="6" t="s">
        <v>561</v>
      </c>
      <c r="C103" s="17">
        <v>1109966</v>
      </c>
      <c r="D103" s="18" t="s">
        <v>122</v>
      </c>
      <c r="E103" s="6"/>
      <c r="F103" s="18">
        <v>512096793</v>
      </c>
      <c r="G103" s="6" t="s">
        <v>193</v>
      </c>
      <c r="H103" s="6" t="s">
        <v>92</v>
      </c>
      <c r="I103" s="7">
        <v>16326</v>
      </c>
      <c r="J103" s="7">
        <v>1543</v>
      </c>
      <c r="K103" s="7">
        <v>0</v>
      </c>
      <c r="L103" s="7">
        <v>251.91</v>
      </c>
      <c r="M103" s="8">
        <v>2.9999999999999997E-4</v>
      </c>
      <c r="N103" s="8">
        <f t="shared" si="1"/>
        <v>8.4276651834587068E-4</v>
      </c>
      <c r="O103" s="8">
        <f>L103/'סכום נכסי הקרן'!$C$42</f>
        <v>1.4314326297235749E-4</v>
      </c>
      <c r="P103" s="29"/>
    </row>
    <row r="104" spans="2:16">
      <c r="B104" s="6" t="s">
        <v>562</v>
      </c>
      <c r="C104" s="17">
        <v>613034</v>
      </c>
      <c r="D104" s="18" t="s">
        <v>122</v>
      </c>
      <c r="E104" s="6"/>
      <c r="F104" s="18">
        <v>520017807</v>
      </c>
      <c r="G104" s="6" t="s">
        <v>193</v>
      </c>
      <c r="H104" s="6" t="s">
        <v>92</v>
      </c>
      <c r="I104" s="7">
        <v>543</v>
      </c>
      <c r="J104" s="7">
        <v>52480</v>
      </c>
      <c r="K104" s="7">
        <v>0</v>
      </c>
      <c r="L104" s="7">
        <v>284.97000000000003</v>
      </c>
      <c r="M104" s="8">
        <v>1E-4</v>
      </c>
      <c r="N104" s="8">
        <f t="shared" si="1"/>
        <v>9.5336896007710203E-4</v>
      </c>
      <c r="O104" s="8">
        <f>L104/'סכום נכסי הקרן'!$C$42</f>
        <v>1.6192900499874049E-4</v>
      </c>
      <c r="P104" s="29"/>
    </row>
    <row r="105" spans="2:16">
      <c r="B105" s="6" t="s">
        <v>563</v>
      </c>
      <c r="C105" s="17">
        <v>1131523</v>
      </c>
      <c r="D105" s="18" t="s">
        <v>122</v>
      </c>
      <c r="E105" s="6"/>
      <c r="F105" s="18">
        <v>512719485</v>
      </c>
      <c r="G105" s="6" t="s">
        <v>193</v>
      </c>
      <c r="H105" s="6" t="s">
        <v>92</v>
      </c>
      <c r="I105" s="7">
        <v>62283</v>
      </c>
      <c r="J105" s="7">
        <v>716.7</v>
      </c>
      <c r="K105" s="7">
        <v>0</v>
      </c>
      <c r="L105" s="7">
        <v>446.38</v>
      </c>
      <c r="M105" s="8">
        <v>4.0000000000000002E-4</v>
      </c>
      <c r="N105" s="8">
        <f t="shared" si="1"/>
        <v>1.4933671488199347E-3</v>
      </c>
      <c r="O105" s="8">
        <f>L105/'סכום נכסי הקרן'!$C$42</f>
        <v>2.5364729357945672E-4</v>
      </c>
      <c r="P105" s="29"/>
    </row>
    <row r="106" spans="2:16">
      <c r="B106" s="6" t="s">
        <v>564</v>
      </c>
      <c r="C106" s="17">
        <v>1104488</v>
      </c>
      <c r="D106" s="18" t="s">
        <v>122</v>
      </c>
      <c r="E106" s="6"/>
      <c r="F106" s="18">
        <v>513257873</v>
      </c>
      <c r="G106" s="6" t="s">
        <v>193</v>
      </c>
      <c r="H106" s="6" t="s">
        <v>92</v>
      </c>
      <c r="I106" s="7">
        <v>7110</v>
      </c>
      <c r="J106" s="7">
        <v>8287</v>
      </c>
      <c r="K106" s="7">
        <v>0</v>
      </c>
      <c r="L106" s="7">
        <v>589.21</v>
      </c>
      <c r="M106" s="8">
        <v>2.0000000000000001E-4</v>
      </c>
      <c r="N106" s="8">
        <f t="shared" si="1"/>
        <v>1.9712058285680221E-3</v>
      </c>
      <c r="O106" s="8">
        <f>L106/'סכום נכסי הקרן'!$C$42</f>
        <v>3.3480783603645253E-4</v>
      </c>
      <c r="P106" s="29"/>
    </row>
    <row r="107" spans="2:16">
      <c r="B107" s="6" t="s">
        <v>565</v>
      </c>
      <c r="C107" s="17">
        <v>1109644</v>
      </c>
      <c r="D107" s="18" t="s">
        <v>122</v>
      </c>
      <c r="E107" s="6"/>
      <c r="F107" s="18">
        <v>513992529</v>
      </c>
      <c r="G107" s="6" t="s">
        <v>193</v>
      </c>
      <c r="H107" s="6" t="s">
        <v>92</v>
      </c>
      <c r="I107" s="7">
        <v>343296</v>
      </c>
      <c r="J107" s="7">
        <v>528.1</v>
      </c>
      <c r="K107" s="7">
        <v>0</v>
      </c>
      <c r="L107" s="7">
        <v>1812.95</v>
      </c>
      <c r="M107" s="8">
        <v>1.8E-3</v>
      </c>
      <c r="N107" s="8">
        <f t="shared" si="1"/>
        <v>6.0652358359538968E-3</v>
      </c>
      <c r="O107" s="8">
        <f>L107/'סכום נכסי הקרן'!$C$42</f>
        <v>1.0301757715284645E-3</v>
      </c>
      <c r="P107" s="29"/>
    </row>
    <row r="108" spans="2:16">
      <c r="B108" s="6" t="s">
        <v>566</v>
      </c>
      <c r="C108" s="17">
        <v>1098565</v>
      </c>
      <c r="D108" s="18" t="s">
        <v>122</v>
      </c>
      <c r="E108" s="6"/>
      <c r="F108" s="18">
        <v>513765859</v>
      </c>
      <c r="G108" s="6" t="s">
        <v>193</v>
      </c>
      <c r="H108" s="6" t="s">
        <v>92</v>
      </c>
      <c r="I108" s="7">
        <v>8242</v>
      </c>
      <c r="J108" s="7">
        <v>13220</v>
      </c>
      <c r="K108" s="7">
        <v>0</v>
      </c>
      <c r="L108" s="7">
        <v>1089.5899999999999</v>
      </c>
      <c r="M108" s="8">
        <v>6.9999999999999999E-4</v>
      </c>
      <c r="N108" s="8">
        <f t="shared" si="1"/>
        <v>3.6452303232284433E-3</v>
      </c>
      <c r="O108" s="8">
        <f>L108/'סכום נכסי הקרן'!$C$42</f>
        <v>6.1913964472252384E-4</v>
      </c>
      <c r="P108" s="29"/>
    </row>
    <row r="109" spans="2:16">
      <c r="B109" s="6" t="s">
        <v>567</v>
      </c>
      <c r="C109" s="17">
        <v>1098920</v>
      </c>
      <c r="D109" s="18" t="s">
        <v>122</v>
      </c>
      <c r="E109" s="6"/>
      <c r="F109" s="18">
        <v>513821488</v>
      </c>
      <c r="G109" s="6" t="s">
        <v>193</v>
      </c>
      <c r="H109" s="6" t="s">
        <v>92</v>
      </c>
      <c r="I109" s="7">
        <v>83250</v>
      </c>
      <c r="J109" s="7">
        <v>1259</v>
      </c>
      <c r="K109" s="7">
        <v>0</v>
      </c>
      <c r="L109" s="7">
        <v>1048.1199999999999</v>
      </c>
      <c r="M109" s="8">
        <v>5.0000000000000001E-4</v>
      </c>
      <c r="N109" s="8">
        <f t="shared" si="1"/>
        <v>3.5064921726357581E-3</v>
      </c>
      <c r="O109" s="8">
        <f>L109/'סכום נכסי הקרן'!$C$42</f>
        <v>5.955750735841662E-4</v>
      </c>
      <c r="P109" s="29"/>
    </row>
    <row r="110" spans="2:16">
      <c r="B110" s="6" t="s">
        <v>568</v>
      </c>
      <c r="C110" s="17">
        <v>1820083</v>
      </c>
      <c r="D110" s="18" t="s">
        <v>122</v>
      </c>
      <c r="E110" s="6"/>
      <c r="F110" s="18">
        <v>520035171</v>
      </c>
      <c r="G110" s="6" t="s">
        <v>240</v>
      </c>
      <c r="H110" s="6" t="s">
        <v>92</v>
      </c>
      <c r="I110" s="7">
        <v>111202</v>
      </c>
      <c r="J110" s="7">
        <v>411.3</v>
      </c>
      <c r="K110" s="7">
        <v>0</v>
      </c>
      <c r="L110" s="7">
        <v>457.37</v>
      </c>
      <c r="M110" s="8">
        <v>6.9999999999999999E-4</v>
      </c>
      <c r="N110" s="8">
        <f t="shared" si="1"/>
        <v>1.5301342642048781E-3</v>
      </c>
      <c r="O110" s="8">
        <f>L110/'סכום נכסי הקרן'!$C$42</f>
        <v>2.59892160635414E-4</v>
      </c>
      <c r="P110" s="29"/>
    </row>
    <row r="111" spans="2:16">
      <c r="B111" s="6" t="s">
        <v>569</v>
      </c>
      <c r="C111" s="17">
        <v>1091354</v>
      </c>
      <c r="D111" s="18" t="s">
        <v>122</v>
      </c>
      <c r="E111" s="6"/>
      <c r="F111" s="18">
        <v>510560188</v>
      </c>
      <c r="G111" s="6" t="s">
        <v>240</v>
      </c>
      <c r="H111" s="6" t="s">
        <v>92</v>
      </c>
      <c r="I111" s="7">
        <v>5606.49</v>
      </c>
      <c r="J111" s="7">
        <v>8314</v>
      </c>
      <c r="K111" s="7">
        <v>0</v>
      </c>
      <c r="L111" s="7">
        <v>466.12</v>
      </c>
      <c r="M111" s="8">
        <v>2.0000000000000001E-4</v>
      </c>
      <c r="N111" s="8">
        <f t="shared" si="1"/>
        <v>1.559407445243846E-3</v>
      </c>
      <c r="O111" s="8">
        <f>L111/'סכום נכסי הקרן'!$C$42</f>
        <v>2.6486418854620807E-4</v>
      </c>
      <c r="P111" s="29"/>
    </row>
    <row r="112" spans="2:16">
      <c r="B112" s="6" t="s">
        <v>570</v>
      </c>
      <c r="C112" s="17">
        <v>1121607</v>
      </c>
      <c r="D112" s="18" t="s">
        <v>122</v>
      </c>
      <c r="E112" s="6"/>
      <c r="F112" s="18">
        <v>34250659</v>
      </c>
      <c r="G112" s="6" t="s">
        <v>240</v>
      </c>
      <c r="H112" s="6" t="s">
        <v>92</v>
      </c>
      <c r="I112" s="7">
        <v>2434.5100000000002</v>
      </c>
      <c r="J112" s="7">
        <v>25420</v>
      </c>
      <c r="K112" s="7">
        <v>0</v>
      </c>
      <c r="L112" s="7">
        <v>618.85</v>
      </c>
      <c r="M112" s="8">
        <v>2.9999999999999997E-4</v>
      </c>
      <c r="N112" s="8">
        <f t="shared" si="1"/>
        <v>2.0703666383960228E-3</v>
      </c>
      <c r="O112" s="8">
        <f>L112/'סכום נכסי הקרן'!$C$42</f>
        <v>3.516502254394166E-4</v>
      </c>
      <c r="P112" s="29"/>
    </row>
    <row r="113" spans="2:16">
      <c r="B113" s="6" t="s">
        <v>571</v>
      </c>
      <c r="C113" s="17">
        <v>126011</v>
      </c>
      <c r="D113" s="18" t="s">
        <v>122</v>
      </c>
      <c r="E113" s="6"/>
      <c r="F113" s="18">
        <v>520033234</v>
      </c>
      <c r="G113" s="6" t="s">
        <v>240</v>
      </c>
      <c r="H113" s="6" t="s">
        <v>92</v>
      </c>
      <c r="I113" s="7">
        <v>105462</v>
      </c>
      <c r="J113" s="7">
        <v>1386</v>
      </c>
      <c r="K113" s="7">
        <v>0</v>
      </c>
      <c r="L113" s="7">
        <v>1461.7</v>
      </c>
      <c r="M113" s="8">
        <v>6.9999999999999999E-4</v>
      </c>
      <c r="N113" s="8">
        <f t="shared" si="1"/>
        <v>4.8901267113896198E-3</v>
      </c>
      <c r="O113" s="8">
        <f>L113/'סכום נכסי הקרן'!$C$42</f>
        <v>8.3058436539516073E-4</v>
      </c>
      <c r="P113" s="29"/>
    </row>
    <row r="114" spans="2:16">
      <c r="B114" s="6" t="s">
        <v>572</v>
      </c>
      <c r="C114" s="17">
        <v>1081686</v>
      </c>
      <c r="D114" s="18" t="s">
        <v>122</v>
      </c>
      <c r="E114" s="6"/>
      <c r="F114" s="18">
        <v>520043720</v>
      </c>
      <c r="G114" s="6" t="s">
        <v>240</v>
      </c>
      <c r="H114" s="6" t="s">
        <v>92</v>
      </c>
      <c r="I114" s="7">
        <v>25161</v>
      </c>
      <c r="J114" s="7">
        <v>2968</v>
      </c>
      <c r="K114" s="7">
        <v>0</v>
      </c>
      <c r="L114" s="7">
        <v>746.78</v>
      </c>
      <c r="M114" s="8">
        <v>2.9999999999999997E-4</v>
      </c>
      <c r="N114" s="8">
        <f t="shared" si="1"/>
        <v>2.4983572727177534E-3</v>
      </c>
      <c r="O114" s="8">
        <f>L114/'סכום נכסי הקרן'!$C$42</f>
        <v>4.2434411465403171E-4</v>
      </c>
      <c r="P114" s="29"/>
    </row>
    <row r="115" spans="2:16">
      <c r="B115" s="13" t="s">
        <v>573</v>
      </c>
      <c r="C115" s="14"/>
      <c r="D115" s="20"/>
      <c r="E115" s="13"/>
      <c r="F115" s="13"/>
      <c r="G115" s="13"/>
      <c r="H115" s="13"/>
      <c r="I115" s="15">
        <v>9320076.3000000007</v>
      </c>
      <c r="L115" s="15">
        <v>15083.94</v>
      </c>
      <c r="N115" s="16">
        <f t="shared" si="1"/>
        <v>5.0463417874391694E-2</v>
      </c>
      <c r="O115" s="16">
        <f>L115/'סכום נכסי הקרן'!$C$42</f>
        <v>8.5711737925420282E-3</v>
      </c>
      <c r="P115" s="43"/>
    </row>
    <row r="116" spans="2:16">
      <c r="B116" s="6" t="s">
        <v>574</v>
      </c>
      <c r="C116" s="17">
        <v>209015</v>
      </c>
      <c r="D116" s="18" t="s">
        <v>122</v>
      </c>
      <c r="E116" s="6"/>
      <c r="F116" s="18">
        <v>520030677</v>
      </c>
      <c r="G116" s="6" t="s">
        <v>249</v>
      </c>
      <c r="H116" s="6" t="s">
        <v>92</v>
      </c>
      <c r="I116" s="7">
        <v>9400</v>
      </c>
      <c r="J116" s="7">
        <v>1664</v>
      </c>
      <c r="K116" s="7">
        <v>0</v>
      </c>
      <c r="L116" s="7">
        <v>156.41999999999999</v>
      </c>
      <c r="M116" s="8">
        <v>5.0000000000000001E-4</v>
      </c>
      <c r="N116" s="8">
        <f t="shared" si="1"/>
        <v>5.2330411178460982E-4</v>
      </c>
      <c r="O116" s="8">
        <f>L116/'סכום נכסי הקרן'!$C$42</f>
        <v>8.888281209216052E-5</v>
      </c>
      <c r="P116" s="29"/>
    </row>
    <row r="117" spans="2:16">
      <c r="B117" s="6" t="s">
        <v>575</v>
      </c>
      <c r="C117" s="17">
        <v>1147487</v>
      </c>
      <c r="D117" s="18" t="s">
        <v>122</v>
      </c>
      <c r="E117" s="6"/>
      <c r="F117" s="18">
        <v>515809499</v>
      </c>
      <c r="G117" s="6" t="s">
        <v>221</v>
      </c>
      <c r="H117" s="6" t="s">
        <v>92</v>
      </c>
      <c r="I117" s="7">
        <v>397.03</v>
      </c>
      <c r="J117" s="7">
        <v>39230</v>
      </c>
      <c r="K117" s="7">
        <v>0</v>
      </c>
      <c r="L117" s="7">
        <v>155.75</v>
      </c>
      <c r="M117" s="8">
        <v>2.9999999999999997E-4</v>
      </c>
      <c r="N117" s="8">
        <f t="shared" si="1"/>
        <v>5.2106262249362607E-4</v>
      </c>
      <c r="O117" s="8">
        <f>L117/'סכום נכסי הקרן'!$C$42</f>
        <v>8.8502096812134007E-5</v>
      </c>
      <c r="P117" s="29"/>
    </row>
    <row r="118" spans="2:16">
      <c r="B118" s="6" t="s">
        <v>576</v>
      </c>
      <c r="C118" s="17">
        <v>103010</v>
      </c>
      <c r="D118" s="18" t="s">
        <v>122</v>
      </c>
      <c r="E118" s="6"/>
      <c r="F118" s="18">
        <v>520041187</v>
      </c>
      <c r="G118" s="6" t="s">
        <v>221</v>
      </c>
      <c r="H118" s="6" t="s">
        <v>92</v>
      </c>
      <c r="I118" s="7">
        <v>120365</v>
      </c>
      <c r="J118" s="7">
        <v>709.9</v>
      </c>
      <c r="K118" s="7">
        <v>0</v>
      </c>
      <c r="L118" s="7">
        <v>854.47</v>
      </c>
      <c r="M118" s="8">
        <v>1.1999999999999999E-3</v>
      </c>
      <c r="N118" s="8">
        <f t="shared" si="1"/>
        <v>2.8586348574133466E-3</v>
      </c>
      <c r="O118" s="8">
        <f>L118/'סכום נכסי הקרן'!$C$42</f>
        <v>4.8553699302127866E-4</v>
      </c>
      <c r="P118" s="29"/>
    </row>
    <row r="119" spans="2:16">
      <c r="B119" s="6" t="s">
        <v>577</v>
      </c>
      <c r="C119" s="17">
        <v>1082353</v>
      </c>
      <c r="D119" s="18" t="s">
        <v>122</v>
      </c>
      <c r="E119" s="6"/>
      <c r="F119" s="18">
        <v>520031808</v>
      </c>
      <c r="G119" s="6" t="s">
        <v>221</v>
      </c>
      <c r="H119" s="6" t="s">
        <v>92</v>
      </c>
      <c r="I119" s="7">
        <v>245612</v>
      </c>
      <c r="J119" s="7">
        <v>88.6</v>
      </c>
      <c r="K119" s="7">
        <v>0</v>
      </c>
      <c r="L119" s="7">
        <v>217.61</v>
      </c>
      <c r="M119" s="8">
        <v>1.1000000000000001E-3</v>
      </c>
      <c r="N119" s="8">
        <f t="shared" si="1"/>
        <v>7.2801564867311711E-4</v>
      </c>
      <c r="O119" s="8">
        <f>L119/'סכום נכסי הקרן'!$C$42</f>
        <v>1.2365291356204483E-4</v>
      </c>
      <c r="P119" s="29"/>
    </row>
    <row r="120" spans="2:16">
      <c r="B120" s="6" t="s">
        <v>578</v>
      </c>
      <c r="C120" s="17">
        <v>1139617</v>
      </c>
      <c r="D120" s="18" t="s">
        <v>122</v>
      </c>
      <c r="E120" s="6"/>
      <c r="F120" s="18">
        <v>510490071</v>
      </c>
      <c r="G120" s="6" t="s">
        <v>263</v>
      </c>
      <c r="H120" s="6" t="s">
        <v>92</v>
      </c>
      <c r="I120" s="7">
        <v>55928</v>
      </c>
      <c r="J120" s="7">
        <v>300.8</v>
      </c>
      <c r="K120" s="7">
        <v>0</v>
      </c>
      <c r="L120" s="7">
        <v>168.23</v>
      </c>
      <c r="M120" s="8">
        <v>1E-3</v>
      </c>
      <c r="N120" s="8">
        <f t="shared" si="1"/>
        <v>5.628145424212052E-4</v>
      </c>
      <c r="O120" s="8">
        <f>L120/'סכום נכסי הקרן'!$C$42</f>
        <v>9.55936291923294E-5</v>
      </c>
      <c r="P120" s="29"/>
    </row>
    <row r="121" spans="2:16">
      <c r="B121" s="6" t="s">
        <v>579</v>
      </c>
      <c r="C121" s="17">
        <v>1087824</v>
      </c>
      <c r="D121" s="18" t="s">
        <v>122</v>
      </c>
      <c r="E121" s="6"/>
      <c r="F121" s="18">
        <v>520017146</v>
      </c>
      <c r="G121" s="6" t="s">
        <v>263</v>
      </c>
      <c r="H121" s="6" t="s">
        <v>92</v>
      </c>
      <c r="I121" s="7">
        <v>366138</v>
      </c>
      <c r="J121" s="7">
        <v>64.5</v>
      </c>
      <c r="K121" s="7">
        <v>0</v>
      </c>
      <c r="L121" s="7">
        <v>236.16</v>
      </c>
      <c r="M121" s="8">
        <v>2.9999999999999997E-4</v>
      </c>
      <c r="N121" s="8">
        <f t="shared" si="1"/>
        <v>7.9007479247572869E-4</v>
      </c>
      <c r="O121" s="8">
        <f>L121/'סכום נכסי הקרן'!$C$42</f>
        <v>1.3419361273292821E-4</v>
      </c>
      <c r="P121" s="29"/>
    </row>
    <row r="122" spans="2:16">
      <c r="B122" s="6" t="s">
        <v>580</v>
      </c>
      <c r="C122" s="17">
        <v>1156280</v>
      </c>
      <c r="D122" s="18" t="s">
        <v>122</v>
      </c>
      <c r="E122" s="6"/>
      <c r="F122" s="18">
        <v>510095987</v>
      </c>
      <c r="G122" s="6" t="s">
        <v>263</v>
      </c>
      <c r="H122" s="6" t="s">
        <v>92</v>
      </c>
      <c r="I122" s="7">
        <v>60096</v>
      </c>
      <c r="J122" s="7">
        <v>626.4</v>
      </c>
      <c r="K122" s="7">
        <v>0</v>
      </c>
      <c r="L122" s="7">
        <v>376.44</v>
      </c>
      <c r="M122" s="8">
        <v>8.0000000000000004E-4</v>
      </c>
      <c r="N122" s="8">
        <f t="shared" si="1"/>
        <v>1.2593824308924598E-3</v>
      </c>
      <c r="O122" s="8">
        <f>L122/'סכום נכסי הקרן'!$C$42</f>
        <v>2.1390516419877835E-4</v>
      </c>
      <c r="P122" s="29"/>
    </row>
    <row r="123" spans="2:16">
      <c r="B123" s="6" t="s">
        <v>581</v>
      </c>
      <c r="C123" s="17">
        <v>238014</v>
      </c>
      <c r="D123" s="18" t="s">
        <v>122</v>
      </c>
      <c r="E123" s="6"/>
      <c r="F123" s="18">
        <v>520036435</v>
      </c>
      <c r="G123" s="6" t="s">
        <v>263</v>
      </c>
      <c r="H123" s="6" t="s">
        <v>92</v>
      </c>
      <c r="I123" s="7">
        <v>1018</v>
      </c>
      <c r="J123" s="7">
        <v>569</v>
      </c>
      <c r="K123" s="7">
        <v>0</v>
      </c>
      <c r="L123" s="7">
        <v>5.79</v>
      </c>
      <c r="M123" s="8">
        <v>0</v>
      </c>
      <c r="N123" s="8">
        <f t="shared" si="1"/>
        <v>1.9370482081785521E-5</v>
      </c>
      <c r="O123" s="8">
        <f>L123/'סכום נכסי הקרן'!$C$42</f>
        <v>3.2900618975425744E-6</v>
      </c>
      <c r="P123" s="29"/>
    </row>
    <row r="124" spans="2:16">
      <c r="B124" s="6" t="s">
        <v>582</v>
      </c>
      <c r="C124" s="17">
        <v>373019</v>
      </c>
      <c r="D124" s="18" t="s">
        <v>122</v>
      </c>
      <c r="E124" s="6"/>
      <c r="F124" s="18">
        <v>520038274</v>
      </c>
      <c r="G124" s="6" t="s">
        <v>280</v>
      </c>
      <c r="H124" s="6" t="s">
        <v>92</v>
      </c>
      <c r="I124" s="7">
        <v>105118</v>
      </c>
      <c r="J124" s="7">
        <v>142.5</v>
      </c>
      <c r="K124" s="7">
        <v>0</v>
      </c>
      <c r="L124" s="7">
        <v>149.79</v>
      </c>
      <c r="M124" s="8">
        <v>5.0000000000000001E-4</v>
      </c>
      <c r="N124" s="8">
        <f t="shared" si="1"/>
        <v>5.011234043230835E-4</v>
      </c>
      <c r="O124" s="8">
        <f>L124/'סכום נכסי הקרן'!$C$42</f>
        <v>8.5115435515181726E-5</v>
      </c>
      <c r="P124" s="29"/>
    </row>
    <row r="125" spans="2:16">
      <c r="B125" s="6" t="s">
        <v>583</v>
      </c>
      <c r="C125" s="17">
        <v>1108638</v>
      </c>
      <c r="D125" s="18" t="s">
        <v>122</v>
      </c>
      <c r="E125" s="6"/>
      <c r="F125" s="6">
        <v>153010</v>
      </c>
      <c r="G125" s="6" t="s">
        <v>280</v>
      </c>
      <c r="H125" s="6" t="s">
        <v>92</v>
      </c>
      <c r="I125" s="7">
        <v>73700.649999999994</v>
      </c>
      <c r="J125" s="7">
        <v>2.2999999999999998</v>
      </c>
      <c r="K125" s="7">
        <v>0</v>
      </c>
      <c r="L125" s="7">
        <v>1.7</v>
      </c>
      <c r="M125" s="8">
        <v>8.0000000000000004E-4</v>
      </c>
      <c r="N125" s="8">
        <f t="shared" si="1"/>
        <v>5.6873608875708782E-6</v>
      </c>
      <c r="O125" s="8">
        <f>L125/'סכום נכסי הקרן'!$C$42</f>
        <v>9.6599399409712881E-7</v>
      </c>
      <c r="P125" s="29"/>
    </row>
    <row r="126" spans="2:16">
      <c r="B126" s="6" t="s">
        <v>584</v>
      </c>
      <c r="C126" s="17">
        <v>1147685</v>
      </c>
      <c r="D126" s="18" t="s">
        <v>122</v>
      </c>
      <c r="E126" s="6"/>
      <c r="F126" s="18">
        <v>515818524</v>
      </c>
      <c r="G126" s="6" t="s">
        <v>475</v>
      </c>
      <c r="H126" s="6" t="s">
        <v>92</v>
      </c>
      <c r="I126" s="7">
        <v>5800</v>
      </c>
      <c r="J126" s="7">
        <v>4180</v>
      </c>
      <c r="K126" s="7">
        <v>0</v>
      </c>
      <c r="L126" s="7">
        <v>242.44</v>
      </c>
      <c r="M126" s="8">
        <v>5.9999999999999995E-4</v>
      </c>
      <c r="N126" s="8">
        <f t="shared" si="1"/>
        <v>8.1108457269569642E-4</v>
      </c>
      <c r="O126" s="8">
        <f>L126/'סכום נכסי הקרן'!$C$42</f>
        <v>1.3776210819347524E-4</v>
      </c>
      <c r="P126" s="29"/>
    </row>
    <row r="127" spans="2:16">
      <c r="B127" s="6" t="s">
        <v>585</v>
      </c>
      <c r="C127" s="17">
        <v>686014</v>
      </c>
      <c r="D127" s="18" t="s">
        <v>122</v>
      </c>
      <c r="E127" s="6"/>
      <c r="F127" s="18">
        <v>520018482</v>
      </c>
      <c r="G127" s="6" t="s">
        <v>475</v>
      </c>
      <c r="H127" s="6" t="s">
        <v>92</v>
      </c>
      <c r="I127" s="7">
        <v>434.78</v>
      </c>
      <c r="J127" s="7">
        <v>14620</v>
      </c>
      <c r="K127" s="7">
        <v>0</v>
      </c>
      <c r="L127" s="7">
        <v>63.56</v>
      </c>
      <c r="M127" s="8">
        <v>1E-4</v>
      </c>
      <c r="N127" s="8">
        <f t="shared" si="1"/>
        <v>2.126403870670618E-4</v>
      </c>
      <c r="O127" s="8">
        <f>L127/'סכום נכסי הקרן'!$C$42</f>
        <v>3.6116810744007951E-5</v>
      </c>
      <c r="P127" s="29"/>
    </row>
    <row r="128" spans="2:16">
      <c r="B128" s="6" t="s">
        <v>586</v>
      </c>
      <c r="C128" s="17">
        <v>168013</v>
      </c>
      <c r="D128" s="18" t="s">
        <v>122</v>
      </c>
      <c r="E128" s="6"/>
      <c r="F128" s="18">
        <v>520034109</v>
      </c>
      <c r="G128" s="6" t="s">
        <v>475</v>
      </c>
      <c r="H128" s="6" t="s">
        <v>92</v>
      </c>
      <c r="I128" s="7">
        <v>541</v>
      </c>
      <c r="J128" s="7">
        <v>14390</v>
      </c>
      <c r="K128" s="7">
        <v>14.58</v>
      </c>
      <c r="L128" s="7">
        <v>92.43</v>
      </c>
      <c r="M128" s="8">
        <v>1E-4</v>
      </c>
      <c r="N128" s="8">
        <f t="shared" si="1"/>
        <v>3.0922515696363317E-4</v>
      </c>
      <c r="O128" s="8">
        <f>L128/'סכום נכסי הקרן'!$C$42</f>
        <v>5.2521661690822137E-5</v>
      </c>
      <c r="P128" s="29"/>
    </row>
    <row r="129" spans="2:16">
      <c r="B129" s="6" t="s">
        <v>587</v>
      </c>
      <c r="C129" s="17">
        <v>1081561</v>
      </c>
      <c r="D129" s="18" t="s">
        <v>122</v>
      </c>
      <c r="E129" s="6"/>
      <c r="F129" s="18">
        <v>520043480</v>
      </c>
      <c r="G129" s="6" t="s">
        <v>364</v>
      </c>
      <c r="H129" s="6" t="s">
        <v>92</v>
      </c>
      <c r="I129" s="7">
        <v>4352</v>
      </c>
      <c r="J129" s="7">
        <v>5694</v>
      </c>
      <c r="K129" s="7">
        <v>0</v>
      </c>
      <c r="L129" s="7">
        <v>247.8</v>
      </c>
      <c r="M129" s="8">
        <v>5.0000000000000001E-4</v>
      </c>
      <c r="N129" s="8">
        <f t="shared" si="1"/>
        <v>8.29016487023567E-4</v>
      </c>
      <c r="O129" s="8">
        <f>L129/'סכום נכסי הקרן'!$C$42</f>
        <v>1.4080783043368737E-4</v>
      </c>
      <c r="P129" s="29"/>
    </row>
    <row r="130" spans="2:16">
      <c r="B130" s="6" t="s">
        <v>588</v>
      </c>
      <c r="C130" s="17">
        <v>384016</v>
      </c>
      <c r="D130" s="18" t="s">
        <v>122</v>
      </c>
      <c r="E130" s="6"/>
      <c r="F130" s="18">
        <v>520038530</v>
      </c>
      <c r="G130" s="6" t="s">
        <v>364</v>
      </c>
      <c r="H130" s="6" t="s">
        <v>92</v>
      </c>
      <c r="I130" s="7">
        <v>12764</v>
      </c>
      <c r="J130" s="7">
        <v>1190</v>
      </c>
      <c r="K130" s="7">
        <v>0</v>
      </c>
      <c r="L130" s="7">
        <v>151.88999999999999</v>
      </c>
      <c r="M130" s="8">
        <v>4.0000000000000002E-4</v>
      </c>
      <c r="N130" s="8">
        <f t="shared" si="1"/>
        <v>5.0814896777243569E-4</v>
      </c>
      <c r="O130" s="8">
        <f>L130/'סכום נכסי הקרן'!$C$42</f>
        <v>8.6308722213772294E-5</v>
      </c>
      <c r="P130" s="29"/>
    </row>
    <row r="131" spans="2:16">
      <c r="B131" s="6" t="s">
        <v>589</v>
      </c>
      <c r="C131" s="17">
        <v>1090141</v>
      </c>
      <c r="D131" s="18" t="s">
        <v>122</v>
      </c>
      <c r="E131" s="6"/>
      <c r="F131" s="18">
        <v>511870891</v>
      </c>
      <c r="G131" s="6" t="s">
        <v>364</v>
      </c>
      <c r="H131" s="6" t="s">
        <v>92</v>
      </c>
      <c r="I131" s="7">
        <v>792712</v>
      </c>
      <c r="J131" s="7">
        <v>9.1</v>
      </c>
      <c r="K131" s="7">
        <v>0</v>
      </c>
      <c r="L131" s="7">
        <v>72.14</v>
      </c>
      <c r="M131" s="8">
        <v>1.9E-3</v>
      </c>
      <c r="N131" s="8">
        <f t="shared" si="1"/>
        <v>2.4134483201727246E-4</v>
      </c>
      <c r="O131" s="8">
        <f>L131/'סכום נכסי הקרן'!$C$42</f>
        <v>4.0992239255392282E-5</v>
      </c>
      <c r="P131" s="29"/>
    </row>
    <row r="132" spans="2:16">
      <c r="B132" s="6" t="s">
        <v>590</v>
      </c>
      <c r="C132" s="17">
        <v>1157114</v>
      </c>
      <c r="D132" s="18" t="s">
        <v>122</v>
      </c>
      <c r="E132" s="6"/>
      <c r="F132" s="18">
        <v>515883809</v>
      </c>
      <c r="G132" s="6" t="s">
        <v>431</v>
      </c>
      <c r="H132" s="6" t="s">
        <v>92</v>
      </c>
      <c r="I132" s="7">
        <v>24631.88</v>
      </c>
      <c r="J132" s="7">
        <v>594.29999999999995</v>
      </c>
      <c r="K132" s="7">
        <v>0</v>
      </c>
      <c r="L132" s="7">
        <v>146.38999999999999</v>
      </c>
      <c r="M132" s="8">
        <v>1.6000000000000001E-3</v>
      </c>
      <c r="N132" s="8">
        <f t="shared" si="1"/>
        <v>4.897486825479417E-4</v>
      </c>
      <c r="O132" s="8">
        <f>L132/'סכום נכסי הקרן'!$C$42</f>
        <v>8.3183447526987466E-5</v>
      </c>
      <c r="P132" s="29"/>
    </row>
    <row r="133" spans="2:16">
      <c r="B133" s="6" t="s">
        <v>591</v>
      </c>
      <c r="C133" s="17">
        <v>644013</v>
      </c>
      <c r="D133" s="18" t="s">
        <v>122</v>
      </c>
      <c r="E133" s="6"/>
      <c r="F133" s="18">
        <v>520039843</v>
      </c>
      <c r="G133" s="6" t="s">
        <v>227</v>
      </c>
      <c r="H133" s="6" t="s">
        <v>92</v>
      </c>
      <c r="I133" s="7">
        <v>12327</v>
      </c>
      <c r="J133" s="7">
        <v>2862</v>
      </c>
      <c r="K133" s="7">
        <v>0</v>
      </c>
      <c r="L133" s="7">
        <v>352.8</v>
      </c>
      <c r="M133" s="8">
        <v>5.0000000000000001E-4</v>
      </c>
      <c r="N133" s="8">
        <f t="shared" si="1"/>
        <v>1.1802946594911801E-3</v>
      </c>
      <c r="O133" s="8">
        <f>L133/'סכום נכסי הקרן'!$C$42</f>
        <v>2.0047216536321592E-4</v>
      </c>
      <c r="P133" s="29"/>
    </row>
    <row r="134" spans="2:16">
      <c r="B134" s="6" t="s">
        <v>592</v>
      </c>
      <c r="C134" s="17">
        <v>1090117</v>
      </c>
      <c r="D134" s="18" t="s">
        <v>122</v>
      </c>
      <c r="E134" s="6"/>
      <c r="F134" s="18">
        <v>512288713</v>
      </c>
      <c r="G134" s="6" t="s">
        <v>344</v>
      </c>
      <c r="H134" s="6" t="s">
        <v>92</v>
      </c>
      <c r="I134" s="7">
        <v>32114</v>
      </c>
      <c r="J134" s="7">
        <v>1160</v>
      </c>
      <c r="K134" s="7">
        <v>0</v>
      </c>
      <c r="L134" s="7">
        <v>372.52</v>
      </c>
      <c r="M134" s="8">
        <v>5.0000000000000001E-4</v>
      </c>
      <c r="N134" s="8">
        <f t="shared" si="1"/>
        <v>1.2462680457870023E-3</v>
      </c>
      <c r="O134" s="8">
        <f>L134/'סכום נכסי הקרן'!$C$42</f>
        <v>2.116776956947426E-4</v>
      </c>
      <c r="P134" s="29"/>
    </row>
    <row r="135" spans="2:16">
      <c r="B135" s="6" t="s">
        <v>593</v>
      </c>
      <c r="C135" s="17">
        <v>639013</v>
      </c>
      <c r="D135" s="18" t="s">
        <v>122</v>
      </c>
      <c r="E135" s="6"/>
      <c r="F135" s="18">
        <v>520023896</v>
      </c>
      <c r="G135" s="6" t="s">
        <v>276</v>
      </c>
      <c r="H135" s="6" t="s">
        <v>92</v>
      </c>
      <c r="I135" s="7">
        <v>0.14000000000000001</v>
      </c>
      <c r="J135" s="7">
        <v>639.5</v>
      </c>
      <c r="K135" s="7">
        <v>0</v>
      </c>
      <c r="L135" s="7">
        <v>0</v>
      </c>
      <c r="M135" s="8">
        <v>0</v>
      </c>
      <c r="N135" s="8">
        <f t="shared" si="1"/>
        <v>0</v>
      </c>
      <c r="O135" s="8">
        <f>L135/'סכום נכסי הקרן'!$C$42</f>
        <v>0</v>
      </c>
      <c r="P135" s="29"/>
    </row>
    <row r="136" spans="2:16">
      <c r="B136" s="6" t="s">
        <v>594</v>
      </c>
      <c r="C136" s="17">
        <v>1168533</v>
      </c>
      <c r="D136" s="18" t="s">
        <v>122</v>
      </c>
      <c r="E136" s="6"/>
      <c r="F136" s="18">
        <v>516084753</v>
      </c>
      <c r="G136" s="6" t="s">
        <v>276</v>
      </c>
      <c r="H136" s="6" t="s">
        <v>92</v>
      </c>
      <c r="I136" s="7">
        <v>3700</v>
      </c>
      <c r="J136" s="7">
        <v>6851</v>
      </c>
      <c r="K136" s="7">
        <v>0</v>
      </c>
      <c r="L136" s="7">
        <v>253.49</v>
      </c>
      <c r="M136" s="8">
        <v>1E-4</v>
      </c>
      <c r="N136" s="8">
        <f t="shared" si="1"/>
        <v>8.4805241846490711E-4</v>
      </c>
      <c r="O136" s="8">
        <f>L136/'סכום נכסי הקרן'!$C$42</f>
        <v>1.4404106915510658E-4</v>
      </c>
      <c r="P136" s="29"/>
    </row>
    <row r="137" spans="2:16">
      <c r="B137" s="6" t="s">
        <v>595</v>
      </c>
      <c r="C137" s="17">
        <v>1129493</v>
      </c>
      <c r="D137" s="18" t="s">
        <v>122</v>
      </c>
      <c r="E137" s="6"/>
      <c r="F137" s="18">
        <v>514837111</v>
      </c>
      <c r="G137" s="6" t="s">
        <v>289</v>
      </c>
      <c r="H137" s="6" t="s">
        <v>92</v>
      </c>
      <c r="I137" s="7">
        <v>30245</v>
      </c>
      <c r="J137" s="7">
        <v>551.70000000000005</v>
      </c>
      <c r="K137" s="7">
        <v>0</v>
      </c>
      <c r="L137" s="7">
        <v>166.86</v>
      </c>
      <c r="M137" s="8">
        <v>1.5E-3</v>
      </c>
      <c r="N137" s="8">
        <f t="shared" si="1"/>
        <v>5.5823119864710404E-4</v>
      </c>
      <c r="O137" s="8">
        <f>L137/'סכום נכסי הקרן'!$C$42</f>
        <v>9.4815151679439373E-5</v>
      </c>
      <c r="P137" s="29"/>
    </row>
    <row r="138" spans="2:16">
      <c r="B138" s="6" t="s">
        <v>596</v>
      </c>
      <c r="C138" s="17">
        <v>1141969</v>
      </c>
      <c r="D138" s="18" t="s">
        <v>122</v>
      </c>
      <c r="E138" s="6"/>
      <c r="F138" s="18">
        <v>550263107</v>
      </c>
      <c r="G138" s="6" t="s">
        <v>289</v>
      </c>
      <c r="H138" s="6" t="s">
        <v>92</v>
      </c>
      <c r="I138" s="7">
        <v>50509</v>
      </c>
      <c r="J138" s="7">
        <v>852.6</v>
      </c>
      <c r="K138" s="7">
        <v>0</v>
      </c>
      <c r="L138" s="7">
        <v>430.64</v>
      </c>
      <c r="M138" s="8">
        <v>8.0000000000000004E-4</v>
      </c>
      <c r="N138" s="8">
        <f t="shared" si="1"/>
        <v>1.4407088780138372E-3</v>
      </c>
      <c r="O138" s="8">
        <f>L138/'סכום נכסי הקרן'!$C$42</f>
        <v>2.4470332565763972E-4</v>
      </c>
      <c r="P138" s="29"/>
    </row>
    <row r="139" spans="2:16">
      <c r="B139" s="6" t="s">
        <v>597</v>
      </c>
      <c r="C139" s="17">
        <v>1080613</v>
      </c>
      <c r="D139" s="18" t="s">
        <v>122</v>
      </c>
      <c r="E139" s="6"/>
      <c r="F139" s="18">
        <v>520041963</v>
      </c>
      <c r="G139" s="6" t="s">
        <v>265</v>
      </c>
      <c r="H139" s="6" t="s">
        <v>92</v>
      </c>
      <c r="I139" s="7">
        <v>4348</v>
      </c>
      <c r="J139" s="7">
        <v>1612</v>
      </c>
      <c r="K139" s="7">
        <v>0</v>
      </c>
      <c r="L139" s="7">
        <v>70.09</v>
      </c>
      <c r="M139" s="8">
        <v>2.9999999999999997E-4</v>
      </c>
      <c r="N139" s="8">
        <f t="shared" si="1"/>
        <v>2.3448654388814289E-4</v>
      </c>
      <c r="O139" s="8">
        <f>L139/'סכום נכסי הקרן'!$C$42</f>
        <v>3.9827364144863389E-5</v>
      </c>
      <c r="P139" s="29"/>
    </row>
    <row r="140" spans="2:16">
      <c r="B140" s="6" t="s">
        <v>598</v>
      </c>
      <c r="C140" s="17">
        <v>208017</v>
      </c>
      <c r="D140" s="18" t="s">
        <v>122</v>
      </c>
      <c r="E140" s="6"/>
      <c r="F140" s="18">
        <v>520036070</v>
      </c>
      <c r="G140" s="6" t="s">
        <v>265</v>
      </c>
      <c r="H140" s="6" t="s">
        <v>92</v>
      </c>
      <c r="I140" s="7">
        <v>7787</v>
      </c>
      <c r="J140" s="7">
        <v>1500</v>
      </c>
      <c r="K140" s="7">
        <v>0</v>
      </c>
      <c r="L140" s="7">
        <v>116.81</v>
      </c>
      <c r="M140" s="8">
        <v>2.0000000000000001E-4</v>
      </c>
      <c r="N140" s="8">
        <f t="shared" ref="N140:N203" si="2">L140/$L$11</f>
        <v>3.9078860310420843E-4</v>
      </c>
      <c r="O140" s="8">
        <f>L140/'סכום נכסי הקרן'!$C$42</f>
        <v>6.6375152029697425E-5</v>
      </c>
      <c r="P140" s="29"/>
    </row>
    <row r="141" spans="2:16">
      <c r="B141" s="6" t="s">
        <v>599</v>
      </c>
      <c r="C141" s="17">
        <v>333013</v>
      </c>
      <c r="D141" s="18" t="s">
        <v>122</v>
      </c>
      <c r="E141" s="6"/>
      <c r="F141" s="18">
        <v>520033713</v>
      </c>
      <c r="G141" s="6" t="s">
        <v>265</v>
      </c>
      <c r="H141" s="6" t="s">
        <v>92</v>
      </c>
      <c r="I141" s="7">
        <v>61000</v>
      </c>
      <c r="J141" s="7">
        <v>217.2</v>
      </c>
      <c r="K141" s="7">
        <v>0</v>
      </c>
      <c r="L141" s="7">
        <v>132.49</v>
      </c>
      <c r="M141" s="8">
        <v>2.9999999999999997E-4</v>
      </c>
      <c r="N141" s="8">
        <f t="shared" si="2"/>
        <v>4.4324614352603871E-4</v>
      </c>
      <c r="O141" s="8">
        <f>L141/'סכום נכסי הקרן'!$C$42</f>
        <v>7.5285026045840365E-5</v>
      </c>
      <c r="P141" s="29"/>
    </row>
    <row r="142" spans="2:16">
      <c r="B142" s="6" t="s">
        <v>600</v>
      </c>
      <c r="C142" s="17">
        <v>1107663</v>
      </c>
      <c r="D142" s="18" t="s">
        <v>122</v>
      </c>
      <c r="E142" s="6"/>
      <c r="F142" s="18">
        <v>512832742</v>
      </c>
      <c r="G142" s="6" t="s">
        <v>232</v>
      </c>
      <c r="H142" s="6" t="s">
        <v>92</v>
      </c>
      <c r="I142" s="7">
        <v>25838.9</v>
      </c>
      <c r="J142" s="7">
        <v>862</v>
      </c>
      <c r="K142" s="7">
        <v>0</v>
      </c>
      <c r="L142" s="7">
        <v>222.73</v>
      </c>
      <c r="M142" s="8">
        <v>2.0000000000000001E-4</v>
      </c>
      <c r="N142" s="8">
        <f t="shared" si="2"/>
        <v>7.4514464146391865E-4</v>
      </c>
      <c r="O142" s="8">
        <f>L142/'סכום נכסי הקרן'!$C$42</f>
        <v>1.2656226017956088E-4</v>
      </c>
      <c r="P142" s="29"/>
    </row>
    <row r="143" spans="2:16">
      <c r="B143" s="6" t="s">
        <v>601</v>
      </c>
      <c r="C143" s="17">
        <v>1092345</v>
      </c>
      <c r="D143" s="18" t="s">
        <v>122</v>
      </c>
      <c r="E143" s="6"/>
      <c r="F143" s="18">
        <v>511396046</v>
      </c>
      <c r="G143" s="6" t="s">
        <v>232</v>
      </c>
      <c r="H143" s="6" t="s">
        <v>92</v>
      </c>
      <c r="I143" s="7">
        <v>21316</v>
      </c>
      <c r="J143" s="7">
        <v>414.3</v>
      </c>
      <c r="K143" s="7">
        <v>0</v>
      </c>
      <c r="L143" s="7">
        <v>88.31</v>
      </c>
      <c r="M143" s="8">
        <v>8.9999999999999998E-4</v>
      </c>
      <c r="N143" s="8">
        <f t="shared" si="2"/>
        <v>2.9544167057728491E-4</v>
      </c>
      <c r="O143" s="8">
        <f>L143/'סכום נכסי הקרן'!$C$42</f>
        <v>5.0180546834539676E-5</v>
      </c>
      <c r="P143" s="29"/>
    </row>
    <row r="144" spans="2:16">
      <c r="B144" s="6" t="s">
        <v>602</v>
      </c>
      <c r="C144" s="17">
        <v>1080597</v>
      </c>
      <c r="D144" s="18" t="s">
        <v>122</v>
      </c>
      <c r="E144" s="6"/>
      <c r="F144" s="18">
        <v>520041674</v>
      </c>
      <c r="G144" s="6" t="s">
        <v>232</v>
      </c>
      <c r="H144" s="6" t="s">
        <v>92</v>
      </c>
      <c r="I144" s="7">
        <v>36016</v>
      </c>
      <c r="J144" s="7">
        <v>110.6</v>
      </c>
      <c r="K144" s="7">
        <v>0</v>
      </c>
      <c r="L144" s="7">
        <v>39.83</v>
      </c>
      <c r="M144" s="8">
        <v>6.9999999999999999E-4</v>
      </c>
      <c r="N144" s="8">
        <f t="shared" si="2"/>
        <v>1.3325152008938123E-4</v>
      </c>
      <c r="O144" s="8">
        <f>L144/'סכום נכסי הקרן'!$C$42</f>
        <v>2.2632671049934495E-5</v>
      </c>
      <c r="P144" s="29"/>
    </row>
    <row r="145" spans="2:16">
      <c r="B145" s="6" t="s">
        <v>603</v>
      </c>
      <c r="C145" s="17">
        <v>1156926</v>
      </c>
      <c r="D145" s="18" t="s">
        <v>122</v>
      </c>
      <c r="E145" s="6"/>
      <c r="F145" s="18">
        <v>515846558</v>
      </c>
      <c r="G145" s="6" t="s">
        <v>211</v>
      </c>
      <c r="H145" s="6" t="s">
        <v>92</v>
      </c>
      <c r="I145" s="7">
        <v>6561303</v>
      </c>
      <c r="J145" s="7">
        <v>81.7</v>
      </c>
      <c r="K145" s="7">
        <v>0</v>
      </c>
      <c r="L145" s="7">
        <v>5360.58</v>
      </c>
      <c r="M145" s="8">
        <v>6.0000000000000001E-3</v>
      </c>
      <c r="N145" s="8">
        <f t="shared" si="2"/>
        <v>1.7933854721585117E-2</v>
      </c>
      <c r="O145" s="8">
        <f>L145/'סכום נכסי הקרן'!$C$42</f>
        <v>3.0460518146336393E-3</v>
      </c>
      <c r="P145" s="29"/>
    </row>
    <row r="146" spans="2:16">
      <c r="B146" s="6" t="s">
        <v>604</v>
      </c>
      <c r="C146" s="17">
        <v>1093202</v>
      </c>
      <c r="D146" s="18" t="s">
        <v>122</v>
      </c>
      <c r="E146" s="6"/>
      <c r="F146" s="18">
        <v>520043878</v>
      </c>
      <c r="G146" s="6" t="s">
        <v>211</v>
      </c>
      <c r="H146" s="6" t="s">
        <v>92</v>
      </c>
      <c r="I146" s="7">
        <v>11075</v>
      </c>
      <c r="J146" s="7">
        <v>6380</v>
      </c>
      <c r="K146" s="7">
        <v>0</v>
      </c>
      <c r="L146" s="7">
        <v>706.59</v>
      </c>
      <c r="M146" s="8">
        <v>6.9999999999999999E-4</v>
      </c>
      <c r="N146" s="8">
        <f t="shared" si="2"/>
        <v>2.3639013703227693E-3</v>
      </c>
      <c r="O146" s="8">
        <f>L146/'סכום נכסי הקרן'!$C$42</f>
        <v>4.0150688017005315E-4</v>
      </c>
      <c r="P146" s="29"/>
    </row>
    <row r="147" spans="2:16">
      <c r="B147" s="6" t="s">
        <v>605</v>
      </c>
      <c r="C147" s="17">
        <v>1097344</v>
      </c>
      <c r="D147" s="18" t="s">
        <v>122</v>
      </c>
      <c r="E147" s="6"/>
      <c r="F147" s="18">
        <v>512758350</v>
      </c>
      <c r="G147" s="6" t="s">
        <v>419</v>
      </c>
      <c r="H147" s="6" t="s">
        <v>92</v>
      </c>
      <c r="I147" s="7">
        <v>15000</v>
      </c>
      <c r="J147" s="7">
        <v>776</v>
      </c>
      <c r="K147" s="7">
        <v>0</v>
      </c>
      <c r="L147" s="7">
        <v>116.4</v>
      </c>
      <c r="M147" s="8">
        <v>1.8E-3</v>
      </c>
      <c r="N147" s="8">
        <f t="shared" si="2"/>
        <v>3.8941694547838256E-4</v>
      </c>
      <c r="O147" s="8">
        <f>L147/'סכום נכסי הקרן'!$C$42</f>
        <v>6.6142177007591654E-5</v>
      </c>
      <c r="P147" s="29"/>
    </row>
    <row r="148" spans="2:16">
      <c r="B148" s="6" t="s">
        <v>606</v>
      </c>
      <c r="C148" s="17">
        <v>1106376</v>
      </c>
      <c r="D148" s="18" t="s">
        <v>122</v>
      </c>
      <c r="E148" s="6"/>
      <c r="F148" s="18">
        <v>512051699</v>
      </c>
      <c r="G148" s="6" t="s">
        <v>607</v>
      </c>
      <c r="H148" s="6" t="s">
        <v>92</v>
      </c>
      <c r="I148" s="7">
        <v>29942</v>
      </c>
      <c r="J148" s="7">
        <v>320</v>
      </c>
      <c r="K148" s="7">
        <v>0</v>
      </c>
      <c r="L148" s="7">
        <v>95.81</v>
      </c>
      <c r="M148" s="8">
        <v>2.0000000000000001E-4</v>
      </c>
      <c r="N148" s="8">
        <f t="shared" si="2"/>
        <v>3.2053296861068585E-4</v>
      </c>
      <c r="O148" s="8">
        <f>L148/'סכום נכסי הקרן'!$C$42</f>
        <v>5.4442285043791716E-5</v>
      </c>
      <c r="P148" s="29"/>
    </row>
    <row r="149" spans="2:16">
      <c r="B149" s="6" t="s">
        <v>608</v>
      </c>
      <c r="C149" s="17">
        <v>1104280</v>
      </c>
      <c r="D149" s="18" t="s">
        <v>122</v>
      </c>
      <c r="E149" s="6"/>
      <c r="F149" s="18">
        <v>511898835</v>
      </c>
      <c r="G149" s="6" t="s">
        <v>607</v>
      </c>
      <c r="H149" s="6" t="s">
        <v>92</v>
      </c>
      <c r="I149" s="7">
        <v>74424</v>
      </c>
      <c r="J149" s="7">
        <v>174.6</v>
      </c>
      <c r="K149" s="7">
        <v>0</v>
      </c>
      <c r="L149" s="7">
        <v>129.94</v>
      </c>
      <c r="M149" s="8">
        <v>5.0000000000000001E-4</v>
      </c>
      <c r="N149" s="8">
        <f t="shared" si="2"/>
        <v>4.3471510219468236E-4</v>
      </c>
      <c r="O149" s="8">
        <f>L149/'סכום נכסי הקרן'!$C$42</f>
        <v>7.3836035054694664E-5</v>
      </c>
      <c r="P149" s="29"/>
    </row>
    <row r="150" spans="2:16">
      <c r="B150" s="6" t="s">
        <v>609</v>
      </c>
      <c r="C150" s="17">
        <v>235010</v>
      </c>
      <c r="D150" s="18" t="s">
        <v>122</v>
      </c>
      <c r="E150" s="6"/>
      <c r="F150" s="18">
        <v>520034562</v>
      </c>
      <c r="G150" s="6" t="s">
        <v>193</v>
      </c>
      <c r="H150" s="6" t="s">
        <v>92</v>
      </c>
      <c r="I150" s="7">
        <v>13465</v>
      </c>
      <c r="J150" s="7">
        <v>1024</v>
      </c>
      <c r="K150" s="7">
        <v>0</v>
      </c>
      <c r="L150" s="7">
        <v>137.88</v>
      </c>
      <c r="M150" s="8">
        <v>8.0000000000000004E-4</v>
      </c>
      <c r="N150" s="8">
        <f t="shared" si="2"/>
        <v>4.6127842304604277E-4</v>
      </c>
      <c r="O150" s="8">
        <f>L150/'סכום נכסי הקרן'!$C$42</f>
        <v>7.8347795238889483E-5</v>
      </c>
      <c r="P150" s="29"/>
    </row>
    <row r="151" spans="2:16">
      <c r="B151" s="6" t="s">
        <v>610</v>
      </c>
      <c r="C151" s="17">
        <v>1139195</v>
      </c>
      <c r="D151" s="18" t="s">
        <v>122</v>
      </c>
      <c r="E151" s="6"/>
      <c r="F151" s="18">
        <v>515434074</v>
      </c>
      <c r="G151" s="6" t="s">
        <v>193</v>
      </c>
      <c r="H151" s="6" t="s">
        <v>92</v>
      </c>
      <c r="I151" s="7">
        <v>60850.2</v>
      </c>
      <c r="J151" s="7">
        <v>506.3</v>
      </c>
      <c r="K151" s="7">
        <v>0</v>
      </c>
      <c r="L151" s="7">
        <v>308.08</v>
      </c>
      <c r="M151" s="8">
        <v>5.9999999999999995E-4</v>
      </c>
      <c r="N151" s="8">
        <f t="shared" si="2"/>
        <v>1.0306836130840214E-3</v>
      </c>
      <c r="O151" s="8">
        <f>L151/'סכום נכסי הקרן'!$C$42</f>
        <v>1.7506084100084909E-4</v>
      </c>
      <c r="P151" s="29"/>
    </row>
    <row r="152" spans="2:16">
      <c r="B152" s="6" t="s">
        <v>611</v>
      </c>
      <c r="C152" s="17">
        <v>1140573</v>
      </c>
      <c r="D152" s="18" t="s">
        <v>122</v>
      </c>
      <c r="E152" s="6"/>
      <c r="F152" s="18">
        <v>515327120</v>
      </c>
      <c r="G152" s="6" t="s">
        <v>193</v>
      </c>
      <c r="H152" s="6" t="s">
        <v>92</v>
      </c>
      <c r="I152" s="7">
        <v>262188</v>
      </c>
      <c r="J152" s="7">
        <v>154.80000000000001</v>
      </c>
      <c r="K152" s="7">
        <v>0</v>
      </c>
      <c r="L152" s="7">
        <v>405.87</v>
      </c>
      <c r="M152" s="8">
        <v>5.0000000000000001E-4</v>
      </c>
      <c r="N152" s="8">
        <f t="shared" si="2"/>
        <v>1.3578406843755251E-3</v>
      </c>
      <c r="O152" s="8">
        <f>L152/'סכום נכסי הקרן'!$C$42</f>
        <v>2.3062822493188334E-4</v>
      </c>
      <c r="P152" s="29"/>
    </row>
    <row r="153" spans="2:16">
      <c r="B153" s="6" t="s">
        <v>612</v>
      </c>
      <c r="C153" s="17">
        <v>699017</v>
      </c>
      <c r="D153" s="18" t="s">
        <v>122</v>
      </c>
      <c r="E153" s="6"/>
      <c r="F153" s="18">
        <v>520025438</v>
      </c>
      <c r="G153" s="6" t="s">
        <v>193</v>
      </c>
      <c r="H153" s="6" t="s">
        <v>92</v>
      </c>
      <c r="I153" s="7">
        <v>3076</v>
      </c>
      <c r="J153" s="7">
        <v>23510</v>
      </c>
      <c r="K153" s="7">
        <v>0</v>
      </c>
      <c r="L153" s="7">
        <v>723.17</v>
      </c>
      <c r="M153" s="8">
        <v>5.0000000000000001E-4</v>
      </c>
      <c r="N153" s="8">
        <f t="shared" si="2"/>
        <v>2.4193698665086073E-3</v>
      </c>
      <c r="O153" s="8">
        <f>L153/'סכום נכסי הקרן'!$C$42</f>
        <v>4.1092816277130627E-4</v>
      </c>
      <c r="P153" s="29"/>
    </row>
    <row r="154" spans="2:16">
      <c r="B154" s="6" t="s">
        <v>613</v>
      </c>
      <c r="C154" s="17">
        <v>1162775</v>
      </c>
      <c r="D154" s="18" t="s">
        <v>122</v>
      </c>
      <c r="E154" s="6"/>
      <c r="F154" s="18">
        <v>516117181</v>
      </c>
      <c r="G154" s="6" t="s">
        <v>193</v>
      </c>
      <c r="H154" s="6" t="s">
        <v>92</v>
      </c>
      <c r="I154" s="7">
        <v>33600</v>
      </c>
      <c r="J154" s="7">
        <v>1047</v>
      </c>
      <c r="K154" s="7">
        <v>0</v>
      </c>
      <c r="L154" s="7">
        <v>351.79</v>
      </c>
      <c r="M154" s="8">
        <v>5.0000000000000001E-4</v>
      </c>
      <c r="N154" s="8">
        <f t="shared" si="2"/>
        <v>1.1769156980226821E-3</v>
      </c>
      <c r="O154" s="8">
        <f>L154/'סכום נכסי הקרן'!$C$42</f>
        <v>1.9989825128437E-4</v>
      </c>
      <c r="P154" s="29"/>
    </row>
    <row r="155" spans="2:16">
      <c r="B155" s="6" t="s">
        <v>614</v>
      </c>
      <c r="C155" s="17">
        <v>313015</v>
      </c>
      <c r="D155" s="18" t="s">
        <v>122</v>
      </c>
      <c r="E155" s="6"/>
      <c r="F155" s="18">
        <v>520037540</v>
      </c>
      <c r="G155" s="6" t="s">
        <v>240</v>
      </c>
      <c r="H155" s="6" t="s">
        <v>92</v>
      </c>
      <c r="I155" s="7">
        <v>51890</v>
      </c>
      <c r="J155" s="7">
        <v>526.70000000000005</v>
      </c>
      <c r="K155" s="7">
        <v>0</v>
      </c>
      <c r="L155" s="7">
        <v>273.3</v>
      </c>
      <c r="M155" s="8">
        <v>8.0000000000000004E-4</v>
      </c>
      <c r="N155" s="8">
        <f t="shared" si="2"/>
        <v>9.1432690033713018E-4</v>
      </c>
      <c r="O155" s="8">
        <f>L155/'סכום נכסי הקרן'!$C$42</f>
        <v>1.5529774034514431E-4</v>
      </c>
      <c r="P155" s="29"/>
    </row>
    <row r="156" spans="2:16">
      <c r="B156" s="6" t="s">
        <v>615</v>
      </c>
      <c r="C156" s="17">
        <v>1105196</v>
      </c>
      <c r="D156" s="18" t="s">
        <v>122</v>
      </c>
      <c r="E156" s="6"/>
      <c r="F156" s="18">
        <v>511491839</v>
      </c>
      <c r="G156" s="6" t="s">
        <v>240</v>
      </c>
      <c r="H156" s="6" t="s">
        <v>92</v>
      </c>
      <c r="I156" s="7">
        <v>29995</v>
      </c>
      <c r="J156" s="7">
        <v>549.9</v>
      </c>
      <c r="K156" s="7">
        <v>0</v>
      </c>
      <c r="L156" s="7">
        <v>164.94</v>
      </c>
      <c r="M156" s="8">
        <v>8.9999999999999998E-4</v>
      </c>
      <c r="N156" s="8">
        <f t="shared" si="2"/>
        <v>5.5180782635055338E-4</v>
      </c>
      <c r="O156" s="8">
        <f>L156/'סכום נכסי הקרן'!$C$42</f>
        <v>9.372414669787085E-5</v>
      </c>
      <c r="P156" s="29"/>
    </row>
    <row r="157" spans="2:16">
      <c r="B157" s="6" t="s">
        <v>616</v>
      </c>
      <c r="C157" s="17">
        <v>1142355</v>
      </c>
      <c r="D157" s="18" t="s">
        <v>122</v>
      </c>
      <c r="E157" s="6"/>
      <c r="F157" s="18">
        <v>908311</v>
      </c>
      <c r="G157" s="6" t="s">
        <v>240</v>
      </c>
      <c r="H157" s="6" t="s">
        <v>92</v>
      </c>
      <c r="I157" s="7">
        <v>9058.7199999999993</v>
      </c>
      <c r="J157" s="7">
        <v>7992</v>
      </c>
      <c r="K157" s="7">
        <v>0</v>
      </c>
      <c r="L157" s="7">
        <v>723.97</v>
      </c>
      <c r="M157" s="8">
        <v>1.1000000000000001E-3</v>
      </c>
      <c r="N157" s="8">
        <f t="shared" si="2"/>
        <v>2.4220462716321701E-3</v>
      </c>
      <c r="O157" s="8">
        <f>L157/'סכום נכסי הקרן'!$C$42</f>
        <v>4.1138274818029318E-4</v>
      </c>
      <c r="P157" s="29"/>
    </row>
    <row r="158" spans="2:16">
      <c r="B158" s="13" t="s">
        <v>617</v>
      </c>
      <c r="C158" s="14"/>
      <c r="D158" s="20"/>
      <c r="E158" s="13"/>
      <c r="F158" s="13"/>
      <c r="G158" s="13"/>
      <c r="H158" s="13"/>
      <c r="I158" s="15">
        <v>0</v>
      </c>
      <c r="L158" s="15">
        <v>0</v>
      </c>
      <c r="N158" s="16">
        <f t="shared" si="2"/>
        <v>0</v>
      </c>
      <c r="O158" s="16">
        <f>L158/'סכום נכסי הקרן'!$C$42</f>
        <v>0</v>
      </c>
      <c r="P158" s="43"/>
    </row>
    <row r="159" spans="2:16">
      <c r="B159" s="3" t="s">
        <v>102</v>
      </c>
      <c r="C159" s="12"/>
      <c r="D159" s="19"/>
      <c r="E159" s="3"/>
      <c r="F159" s="3"/>
      <c r="G159" s="3"/>
      <c r="H159" s="3"/>
      <c r="I159" s="9">
        <v>1272306.01</v>
      </c>
      <c r="L159" s="9">
        <f>L160+L166</f>
        <v>116145.62999999996</v>
      </c>
      <c r="N159" s="10">
        <f t="shared" si="2"/>
        <v>0.38856594901428154</v>
      </c>
      <c r="O159" s="10">
        <f>L159/'סכום נכסי הקרן'!$C$42</f>
        <v>6.5997635894486636E-2</v>
      </c>
      <c r="P159" s="42"/>
    </row>
    <row r="160" spans="2:16">
      <c r="B160" s="13" t="s">
        <v>165</v>
      </c>
      <c r="C160" s="14"/>
      <c r="D160" s="20"/>
      <c r="E160" s="13"/>
      <c r="F160" s="13"/>
      <c r="G160" s="13"/>
      <c r="H160" s="13"/>
      <c r="I160" s="15">
        <v>10662</v>
      </c>
      <c r="L160" s="15">
        <v>1674.22</v>
      </c>
      <c r="N160" s="16">
        <f t="shared" si="2"/>
        <v>5.601113732464069E-3</v>
      </c>
      <c r="O160" s="16">
        <f>L160/'סכום נכסי הקרן'!$C$42</f>
        <v>9.5134497929252654E-4</v>
      </c>
      <c r="P160" s="43"/>
    </row>
    <row r="161" spans="2:17">
      <c r="B161" s="6" t="s">
        <v>618</v>
      </c>
      <c r="C161" s="17" t="s">
        <v>619</v>
      </c>
      <c r="D161" s="18" t="s">
        <v>620</v>
      </c>
      <c r="E161" s="6" t="s">
        <v>430</v>
      </c>
      <c r="F161" s="6"/>
      <c r="G161" s="37" t="s">
        <v>1291</v>
      </c>
      <c r="H161" s="6" t="s">
        <v>43</v>
      </c>
      <c r="I161" s="7">
        <v>1409</v>
      </c>
      <c r="J161" s="7">
        <v>1392</v>
      </c>
      <c r="K161" s="7">
        <v>0</v>
      </c>
      <c r="L161" s="7">
        <v>67.489999999999995</v>
      </c>
      <c r="M161" s="8">
        <v>1E-4</v>
      </c>
      <c r="N161" s="8">
        <f t="shared" si="2"/>
        <v>2.2578822723656386E-4</v>
      </c>
      <c r="O161" s="8">
        <f>L161/'סכום נכסי הקרן'!$C$42</f>
        <v>3.8349961565656012E-5</v>
      </c>
      <c r="P161" s="44"/>
      <c r="Q161" s="39"/>
    </row>
    <row r="162" spans="2:17">
      <c r="B162" s="6" t="s">
        <v>621</v>
      </c>
      <c r="C162" s="17" t="s">
        <v>622</v>
      </c>
      <c r="D162" s="18" t="s">
        <v>96</v>
      </c>
      <c r="E162" s="6" t="s">
        <v>430</v>
      </c>
      <c r="F162" s="6"/>
      <c r="G162" s="6" t="s">
        <v>623</v>
      </c>
      <c r="H162" s="6" t="s">
        <v>43</v>
      </c>
      <c r="I162" s="7">
        <v>1450</v>
      </c>
      <c r="J162" s="7">
        <v>0.03</v>
      </c>
      <c r="K162" s="7">
        <v>0</v>
      </c>
      <c r="L162" s="7">
        <v>0</v>
      </c>
      <c r="M162" s="8">
        <v>5.0000000000000001E-4</v>
      </c>
      <c r="N162" s="8">
        <f t="shared" si="2"/>
        <v>0</v>
      </c>
      <c r="O162" s="8">
        <f>L162/'סכום נכסי הקרן'!$C$42</f>
        <v>0</v>
      </c>
      <c r="P162" s="44"/>
    </row>
    <row r="163" spans="2:17">
      <c r="B163" s="6" t="s">
        <v>624</v>
      </c>
      <c r="C163" s="17" t="s">
        <v>625</v>
      </c>
      <c r="D163" s="18" t="s">
        <v>620</v>
      </c>
      <c r="E163" s="6" t="s">
        <v>430</v>
      </c>
      <c r="F163" s="6"/>
      <c r="G163" s="6" t="s">
        <v>626</v>
      </c>
      <c r="H163" s="6" t="s">
        <v>43</v>
      </c>
      <c r="I163" s="7">
        <v>664</v>
      </c>
      <c r="J163" s="7">
        <v>12034</v>
      </c>
      <c r="K163" s="7">
        <v>0</v>
      </c>
      <c r="L163" s="7">
        <v>274.95999999999998</v>
      </c>
      <c r="M163" s="8">
        <v>0</v>
      </c>
      <c r="N163" s="8">
        <f t="shared" si="2"/>
        <v>9.1988044096852275E-4</v>
      </c>
      <c r="O163" s="8">
        <f>L163/'סכום נכסי הקרן'!$C$42</f>
        <v>1.5624100506879209E-4</v>
      </c>
      <c r="P163" s="44"/>
    </row>
    <row r="164" spans="2:17">
      <c r="B164" s="6" t="s">
        <v>627</v>
      </c>
      <c r="C164" s="17" t="s">
        <v>628</v>
      </c>
      <c r="D164" s="18" t="s">
        <v>620</v>
      </c>
      <c r="E164" s="6" t="s">
        <v>430</v>
      </c>
      <c r="F164" s="6"/>
      <c r="G164" s="6" t="s">
        <v>626</v>
      </c>
      <c r="H164" s="6" t="s">
        <v>43</v>
      </c>
      <c r="I164" s="7">
        <v>5013</v>
      </c>
      <c r="J164" s="7">
        <v>2424</v>
      </c>
      <c r="K164" s="7">
        <v>0</v>
      </c>
      <c r="L164" s="7">
        <v>418.13</v>
      </c>
      <c r="M164" s="8">
        <v>1E-4</v>
      </c>
      <c r="N164" s="8">
        <f t="shared" si="2"/>
        <v>1.3988565928941244E-3</v>
      </c>
      <c r="O164" s="8">
        <f>L164/'סכום נכסי הקרן'!$C$42</f>
        <v>2.3759474632460736E-4</v>
      </c>
      <c r="P164" s="44"/>
    </row>
    <row r="165" spans="2:17">
      <c r="B165" s="6" t="s">
        <v>629</v>
      </c>
      <c r="C165" s="17" t="s">
        <v>630</v>
      </c>
      <c r="D165" s="18" t="s">
        <v>620</v>
      </c>
      <c r="E165" s="6" t="s">
        <v>430</v>
      </c>
      <c r="F165" s="6"/>
      <c r="G165" s="6" t="s">
        <v>631</v>
      </c>
      <c r="H165" s="6" t="s">
        <v>43</v>
      </c>
      <c r="I165" s="7">
        <v>2126</v>
      </c>
      <c r="J165" s="7">
        <v>12489</v>
      </c>
      <c r="K165" s="7">
        <v>0</v>
      </c>
      <c r="L165" s="7">
        <v>913.64</v>
      </c>
      <c r="M165" s="8">
        <v>0</v>
      </c>
      <c r="N165" s="8">
        <f t="shared" si="2"/>
        <v>3.0565884713648576E-3</v>
      </c>
      <c r="O165" s="8">
        <f>L165/'סכום נכסי הקרן'!$C$42</f>
        <v>5.1915926633347106E-4</v>
      </c>
      <c r="P165" s="44"/>
    </row>
    <row r="166" spans="2:17">
      <c r="B166" s="13" t="s">
        <v>166</v>
      </c>
      <c r="C166" s="14"/>
      <c r="D166" s="20"/>
      <c r="E166" s="13"/>
      <c r="F166" s="13"/>
      <c r="G166" s="13"/>
      <c r="H166" s="13"/>
      <c r="I166" s="15">
        <v>1261644.01</v>
      </c>
      <c r="L166" s="15">
        <f>SUM(L167:L255)</f>
        <v>114471.40999999996</v>
      </c>
      <c r="N166" s="16">
        <f t="shared" si="2"/>
        <v>0.38296483528181752</v>
      </c>
      <c r="O166" s="16">
        <f>L166/'סכום נכסי הקרן'!$C$42</f>
        <v>6.5046290915194108E-2</v>
      </c>
      <c r="P166" s="44"/>
    </row>
    <row r="167" spans="2:17">
      <c r="B167" s="6" t="s">
        <v>1287</v>
      </c>
      <c r="C167" s="17" t="s">
        <v>1288</v>
      </c>
      <c r="D167" s="18" t="s">
        <v>450</v>
      </c>
      <c r="E167" s="6" t="s">
        <v>430</v>
      </c>
      <c r="F167" s="6"/>
      <c r="G167" s="6" t="s">
        <v>685</v>
      </c>
      <c r="H167" s="6" t="s">
        <v>43</v>
      </c>
      <c r="I167" s="7">
        <v>3628</v>
      </c>
      <c r="J167" s="7">
        <v>13991</v>
      </c>
      <c r="K167" s="7">
        <v>0</v>
      </c>
      <c r="L167" s="7">
        <v>1746.63</v>
      </c>
      <c r="N167" s="8">
        <f t="shared" si="2"/>
        <v>5.8433618512105439E-3</v>
      </c>
      <c r="O167" s="8">
        <f>L167/'סכום נכסי הקרן'!$C$42</f>
        <v>9.9249064112345202E-4</v>
      </c>
      <c r="P167" s="44"/>
    </row>
    <row r="168" spans="2:17">
      <c r="B168" s="6" t="s">
        <v>632</v>
      </c>
      <c r="C168" s="17" t="s">
        <v>633</v>
      </c>
      <c r="D168" s="18" t="s">
        <v>450</v>
      </c>
      <c r="E168" s="6" t="s">
        <v>430</v>
      </c>
      <c r="F168" s="6"/>
      <c r="G168" s="6" t="s">
        <v>435</v>
      </c>
      <c r="H168" s="6" t="s">
        <v>43</v>
      </c>
      <c r="I168" s="7">
        <v>464</v>
      </c>
      <c r="J168" s="7">
        <v>20097</v>
      </c>
      <c r="K168" s="7">
        <v>0</v>
      </c>
      <c r="L168" s="7">
        <v>320.87</v>
      </c>
      <c r="M168" s="8">
        <v>0</v>
      </c>
      <c r="N168" s="8">
        <f t="shared" si="2"/>
        <v>1.0734726399969812E-3</v>
      </c>
      <c r="O168" s="8">
        <f>L168/'סכום נכסי הקרן'!$C$42</f>
        <v>1.823285252270269E-4</v>
      </c>
      <c r="P168" s="44"/>
      <c r="Q168" s="45"/>
    </row>
    <row r="169" spans="2:17">
      <c r="B169" s="6" t="s">
        <v>634</v>
      </c>
      <c r="C169" s="17" t="s">
        <v>635</v>
      </c>
      <c r="D169" s="18" t="s">
        <v>450</v>
      </c>
      <c r="E169" s="6" t="s">
        <v>430</v>
      </c>
      <c r="F169" s="6"/>
      <c r="G169" s="38" t="s">
        <v>1293</v>
      </c>
      <c r="H169" s="6" t="s">
        <v>43</v>
      </c>
      <c r="I169" s="7">
        <v>2142</v>
      </c>
      <c r="J169" s="7">
        <v>13899</v>
      </c>
      <c r="K169" s="7">
        <v>0</v>
      </c>
      <c r="L169" s="7">
        <v>1024.44</v>
      </c>
      <c r="M169" s="8">
        <v>0</v>
      </c>
      <c r="N169" s="8">
        <f t="shared" si="2"/>
        <v>3.4272705809783007E-3</v>
      </c>
      <c r="O169" s="8">
        <f>L169/'סכום נכסי הקרן'!$C$42</f>
        <v>5.8211934547815452E-4</v>
      </c>
      <c r="P169" s="44"/>
      <c r="Q169" s="46"/>
    </row>
    <row r="170" spans="2:17">
      <c r="B170" s="6" t="s">
        <v>636</v>
      </c>
      <c r="C170" s="17" t="s">
        <v>637</v>
      </c>
      <c r="D170" s="18" t="s">
        <v>638</v>
      </c>
      <c r="E170" s="6" t="s">
        <v>430</v>
      </c>
      <c r="F170" s="6"/>
      <c r="G170" s="38" t="s">
        <v>1294</v>
      </c>
      <c r="H170" s="6" t="s">
        <v>45</v>
      </c>
      <c r="I170" s="7">
        <v>11986</v>
      </c>
      <c r="J170" s="7">
        <v>990</v>
      </c>
      <c r="K170" s="7">
        <v>0</v>
      </c>
      <c r="L170" s="7">
        <v>523.39</v>
      </c>
      <c r="M170" s="8">
        <v>2.9999999999999997E-4</v>
      </c>
      <c r="N170" s="8">
        <f t="shared" si="2"/>
        <v>1.7510045970268954E-3</v>
      </c>
      <c r="O170" s="8">
        <f>L170/'סכום נכסי הקרן'!$C$42</f>
        <v>2.9740682151205663E-4</v>
      </c>
      <c r="P170" s="44"/>
      <c r="Q170" s="46"/>
    </row>
    <row r="171" spans="2:17">
      <c r="B171" s="6" t="s">
        <v>639</v>
      </c>
      <c r="C171" s="17" t="s">
        <v>640</v>
      </c>
      <c r="D171" s="18" t="s">
        <v>620</v>
      </c>
      <c r="E171" s="6" t="s">
        <v>430</v>
      </c>
      <c r="F171" s="6"/>
      <c r="G171" s="6" t="s">
        <v>461</v>
      </c>
      <c r="H171" s="6" t="s">
        <v>43</v>
      </c>
      <c r="I171" s="7">
        <v>14605</v>
      </c>
      <c r="J171" s="7">
        <v>11581</v>
      </c>
      <c r="K171" s="7">
        <v>0</v>
      </c>
      <c r="L171" s="7">
        <v>5820.12</v>
      </c>
      <c r="M171" s="8">
        <v>0</v>
      </c>
      <c r="N171" s="8">
        <f t="shared" si="2"/>
        <v>1.9471248734687661E-2</v>
      </c>
      <c r="O171" s="8">
        <f>L171/'סכום נכסי הקרן'!$C$42</f>
        <v>3.3071770381909306E-3</v>
      </c>
      <c r="P171" s="44"/>
    </row>
    <row r="172" spans="2:17" s="30" customFormat="1">
      <c r="B172" s="25" t="s">
        <v>641</v>
      </c>
      <c r="C172" s="26" t="s">
        <v>642</v>
      </c>
      <c r="D172" s="27" t="s">
        <v>638</v>
      </c>
      <c r="E172" s="25" t="s">
        <v>430</v>
      </c>
      <c r="F172" s="25"/>
      <c r="G172" s="37" t="s">
        <v>734</v>
      </c>
      <c r="H172" s="25" t="s">
        <v>48</v>
      </c>
      <c r="I172" s="28">
        <v>21047</v>
      </c>
      <c r="J172" s="28">
        <v>532.5</v>
      </c>
      <c r="K172" s="28">
        <v>16.100000000000001</v>
      </c>
      <c r="L172" s="28">
        <f>451.19+16.07</f>
        <v>467.26</v>
      </c>
      <c r="M172" s="29">
        <v>2.0000000000000001E-4</v>
      </c>
      <c r="N172" s="29">
        <f t="shared" si="2"/>
        <v>1.5632213225449229E-3</v>
      </c>
      <c r="O172" s="29">
        <f>L172/'סכום נכסי הקרן'!$C$42</f>
        <v>2.655119727540144E-4</v>
      </c>
      <c r="P172" s="44"/>
      <c r="Q172" s="39"/>
    </row>
    <row r="173" spans="2:17">
      <c r="B173" s="6" t="s">
        <v>643</v>
      </c>
      <c r="C173" s="17" t="s">
        <v>644</v>
      </c>
      <c r="D173" s="18" t="s">
        <v>645</v>
      </c>
      <c r="E173" s="6" t="s">
        <v>430</v>
      </c>
      <c r="F173" s="6"/>
      <c r="G173" s="37" t="s">
        <v>1150</v>
      </c>
      <c r="H173" s="6" t="s">
        <v>48</v>
      </c>
      <c r="I173" s="7">
        <v>22939</v>
      </c>
      <c r="J173" s="7">
        <v>942.8</v>
      </c>
      <c r="K173" s="7">
        <v>0</v>
      </c>
      <c r="L173" s="7">
        <v>870.66</v>
      </c>
      <c r="M173" s="8">
        <v>0</v>
      </c>
      <c r="N173" s="8">
        <f t="shared" si="2"/>
        <v>2.9127986061014475E-3</v>
      </c>
      <c r="O173" s="8">
        <f>L173/'סכום נכסי הקרן'!$C$42</f>
        <v>4.9473666523565071E-4</v>
      </c>
      <c r="P173" s="44"/>
      <c r="Q173" s="39"/>
    </row>
    <row r="174" spans="2:17">
      <c r="B174" s="6" t="s">
        <v>646</v>
      </c>
      <c r="C174" s="17" t="s">
        <v>647</v>
      </c>
      <c r="D174" s="18" t="s">
        <v>450</v>
      </c>
      <c r="E174" s="6" t="s">
        <v>430</v>
      </c>
      <c r="F174" s="6"/>
      <c r="G174" s="37" t="s">
        <v>1295</v>
      </c>
      <c r="H174" s="6" t="s">
        <v>43</v>
      </c>
      <c r="I174" s="7">
        <v>2735</v>
      </c>
      <c r="J174" s="7">
        <v>16461</v>
      </c>
      <c r="K174" s="7">
        <v>0</v>
      </c>
      <c r="L174" s="7">
        <v>1549.17</v>
      </c>
      <c r="M174" s="8">
        <v>0</v>
      </c>
      <c r="N174" s="8">
        <f t="shared" si="2"/>
        <v>5.1827581565871642E-3</v>
      </c>
      <c r="O174" s="8">
        <f>L174/'סכום נכסי הקרן'!$C$42</f>
        <v>8.8028759755026426E-4</v>
      </c>
      <c r="P174" s="44"/>
      <c r="Q174" s="39"/>
    </row>
    <row r="175" spans="2:17">
      <c r="B175" s="6" t="s">
        <v>648</v>
      </c>
      <c r="C175" s="17" t="s">
        <v>649</v>
      </c>
      <c r="D175" s="18" t="s">
        <v>450</v>
      </c>
      <c r="E175" s="6" t="s">
        <v>430</v>
      </c>
      <c r="F175" s="6"/>
      <c r="G175" s="37" t="s">
        <v>1150</v>
      </c>
      <c r="H175" s="6" t="s">
        <v>43</v>
      </c>
      <c r="I175" s="7">
        <v>3548</v>
      </c>
      <c r="J175" s="7">
        <v>5911</v>
      </c>
      <c r="K175" s="7">
        <v>0</v>
      </c>
      <c r="L175" s="7">
        <v>721.65</v>
      </c>
      <c r="M175" s="8">
        <v>1E-4</v>
      </c>
      <c r="N175" s="8">
        <f t="shared" si="2"/>
        <v>2.4142846967738379E-3</v>
      </c>
      <c r="O175" s="8">
        <f>L175/'סכום נכסי הקרן'!$C$42</f>
        <v>4.1006445049423119E-4</v>
      </c>
      <c r="P175" s="44"/>
      <c r="Q175" s="39"/>
    </row>
    <row r="176" spans="2:17">
      <c r="B176" s="6" t="s">
        <v>650</v>
      </c>
      <c r="C176" s="17" t="s">
        <v>651</v>
      </c>
      <c r="D176" s="18" t="s">
        <v>450</v>
      </c>
      <c r="E176" s="6" t="s">
        <v>430</v>
      </c>
      <c r="F176" s="6"/>
      <c r="G176" s="37" t="s">
        <v>1295</v>
      </c>
      <c r="H176" s="6" t="s">
        <v>43</v>
      </c>
      <c r="I176" s="7">
        <v>190</v>
      </c>
      <c r="J176" s="7">
        <v>1100</v>
      </c>
      <c r="K176" s="7">
        <v>0</v>
      </c>
      <c r="L176" s="7">
        <v>7.19</v>
      </c>
      <c r="M176" s="8">
        <v>0</v>
      </c>
      <c r="N176" s="8">
        <f t="shared" si="2"/>
        <v>2.4054191048020364E-5</v>
      </c>
      <c r="O176" s="8">
        <f>L176/'סכום נכסי הקרן'!$C$42</f>
        <v>4.0855863632696217E-6</v>
      </c>
      <c r="P176" s="44"/>
      <c r="Q176" s="39"/>
    </row>
    <row r="177" spans="2:17">
      <c r="B177" s="6" t="s">
        <v>652</v>
      </c>
      <c r="C177" s="17" t="s">
        <v>653</v>
      </c>
      <c r="D177" s="18" t="s">
        <v>450</v>
      </c>
      <c r="E177" s="6" t="s">
        <v>430</v>
      </c>
      <c r="F177" s="6"/>
      <c r="G177" s="38" t="s">
        <v>1298</v>
      </c>
      <c r="H177" s="6" t="s">
        <v>43</v>
      </c>
      <c r="I177" s="7">
        <v>1774</v>
      </c>
      <c r="J177" s="7">
        <v>12245</v>
      </c>
      <c r="K177" s="7">
        <v>3.53</v>
      </c>
      <c r="L177" s="7">
        <v>751</v>
      </c>
      <c r="M177" s="8">
        <v>0</v>
      </c>
      <c r="N177" s="8">
        <f t="shared" si="2"/>
        <v>2.512475309744547E-3</v>
      </c>
      <c r="O177" s="8">
        <f>L177/'סכום נכסי הקרן'!$C$42</f>
        <v>4.2674205268643754E-4</v>
      </c>
      <c r="P177" s="44"/>
      <c r="Q177" s="46"/>
    </row>
    <row r="178" spans="2:17">
      <c r="B178" s="6" t="s">
        <v>654</v>
      </c>
      <c r="C178" s="17" t="s">
        <v>655</v>
      </c>
      <c r="D178" s="18" t="s">
        <v>450</v>
      </c>
      <c r="E178" s="6" t="s">
        <v>430</v>
      </c>
      <c r="F178" s="6"/>
      <c r="G178" s="6" t="s">
        <v>461</v>
      </c>
      <c r="H178" s="6" t="s">
        <v>43</v>
      </c>
      <c r="I178" s="7">
        <v>18371</v>
      </c>
      <c r="J178" s="7">
        <v>1010</v>
      </c>
      <c r="K178" s="7">
        <v>0</v>
      </c>
      <c r="L178" s="7">
        <v>638.47</v>
      </c>
      <c r="M178" s="8">
        <v>0</v>
      </c>
      <c r="N178" s="8">
        <f t="shared" si="2"/>
        <v>2.1360054740513995E-3</v>
      </c>
      <c r="O178" s="8">
        <f>L178/'סכום נכסי הקרן'!$C$42</f>
        <v>3.6279893259481995E-4</v>
      </c>
      <c r="P178" s="44"/>
    </row>
    <row r="179" spans="2:17">
      <c r="B179" s="6" t="s">
        <v>656</v>
      </c>
      <c r="C179" s="17" t="s">
        <v>657</v>
      </c>
      <c r="D179" s="18" t="s">
        <v>658</v>
      </c>
      <c r="E179" s="6" t="s">
        <v>430</v>
      </c>
      <c r="F179" s="6"/>
      <c r="G179" s="37" t="s">
        <v>734</v>
      </c>
      <c r="H179" s="6" t="s">
        <v>48</v>
      </c>
      <c r="I179" s="7">
        <v>7692</v>
      </c>
      <c r="J179" s="7">
        <v>1210</v>
      </c>
      <c r="K179" s="7">
        <v>0</v>
      </c>
      <c r="L179" s="7">
        <v>374.69</v>
      </c>
      <c r="M179" s="8">
        <v>3.2000000000000002E-3</v>
      </c>
      <c r="N179" s="8">
        <f t="shared" si="2"/>
        <v>1.2535277946846663E-3</v>
      </c>
      <c r="O179" s="8">
        <f>L179/'סכום נכסי הקרן'!$C$42</f>
        <v>2.1291075861661955E-4</v>
      </c>
      <c r="P179" s="44"/>
      <c r="Q179" s="39"/>
    </row>
    <row r="180" spans="2:17">
      <c r="B180" s="6" t="s">
        <v>659</v>
      </c>
      <c r="C180" s="17" t="s">
        <v>660</v>
      </c>
      <c r="D180" s="18" t="s">
        <v>450</v>
      </c>
      <c r="E180" s="6" t="s">
        <v>430</v>
      </c>
      <c r="F180" s="6"/>
      <c r="G180" s="6" t="s">
        <v>668</v>
      </c>
      <c r="H180" s="6" t="s">
        <v>43</v>
      </c>
      <c r="I180" s="7">
        <v>18000</v>
      </c>
      <c r="J180" s="7">
        <v>1746</v>
      </c>
      <c r="K180" s="7">
        <v>0</v>
      </c>
      <c r="L180" s="7">
        <v>1081.44</v>
      </c>
      <c r="M180" s="8">
        <v>0</v>
      </c>
      <c r="N180" s="8">
        <f t="shared" si="2"/>
        <v>3.6179644460321478E-3</v>
      </c>
      <c r="O180" s="8">
        <f>L180/'סכום נכסי הקרן'!$C$42</f>
        <v>6.1450855586847011E-4</v>
      </c>
      <c r="P180" s="44"/>
      <c r="Q180" s="39"/>
    </row>
    <row r="181" spans="2:17">
      <c r="B181" s="6" t="s">
        <v>661</v>
      </c>
      <c r="C181" s="17" t="s">
        <v>662</v>
      </c>
      <c r="D181" s="18" t="s">
        <v>96</v>
      </c>
      <c r="E181" s="6" t="s">
        <v>430</v>
      </c>
      <c r="F181" s="6"/>
      <c r="G181" s="6" t="s">
        <v>668</v>
      </c>
      <c r="H181" s="6" t="s">
        <v>45</v>
      </c>
      <c r="I181" s="7">
        <v>67567</v>
      </c>
      <c r="J181" s="7">
        <v>586</v>
      </c>
      <c r="K181" s="7">
        <v>0</v>
      </c>
      <c r="L181" s="7">
        <v>1746.42</v>
      </c>
      <c r="M181" s="8">
        <v>4.0000000000000002E-4</v>
      </c>
      <c r="N181" s="8">
        <f t="shared" si="2"/>
        <v>5.8426592948656085E-3</v>
      </c>
      <c r="O181" s="8">
        <f>L181/'סכום נכסי הקרן'!$C$42</f>
        <v>9.9237131245359287E-4</v>
      </c>
      <c r="P181" s="44"/>
      <c r="Q181" s="39"/>
    </row>
    <row r="182" spans="2:17">
      <c r="B182" s="6" t="s">
        <v>663</v>
      </c>
      <c r="C182" s="17" t="s">
        <v>664</v>
      </c>
      <c r="D182" s="18" t="s">
        <v>665</v>
      </c>
      <c r="E182" s="6" t="s">
        <v>430</v>
      </c>
      <c r="F182" s="6"/>
      <c r="G182" s="6" t="s">
        <v>461</v>
      </c>
      <c r="H182" s="6" t="s">
        <v>43</v>
      </c>
      <c r="I182" s="7">
        <v>6070</v>
      </c>
      <c r="J182" s="7">
        <v>17012.88</v>
      </c>
      <c r="K182" s="7">
        <v>0</v>
      </c>
      <c r="L182" s="7">
        <v>3553.46</v>
      </c>
      <c r="M182" s="8">
        <v>4.1200000000000001E-2</v>
      </c>
      <c r="N182" s="8">
        <f t="shared" si="2"/>
        <v>1.1888123187969186E-2</v>
      </c>
      <c r="O182" s="8">
        <f>L182/'סכום נכסי הקרן'!$C$42</f>
        <v>2.0191888342731669E-3</v>
      </c>
      <c r="P182" s="44"/>
    </row>
    <row r="183" spans="2:17">
      <c r="B183" s="6" t="s">
        <v>666</v>
      </c>
      <c r="C183" s="17" t="s">
        <v>667</v>
      </c>
      <c r="D183" s="18" t="s">
        <v>96</v>
      </c>
      <c r="E183" s="6" t="s">
        <v>430</v>
      </c>
      <c r="F183" s="6"/>
      <c r="G183" s="6" t="s">
        <v>668</v>
      </c>
      <c r="H183" s="6" t="s">
        <v>48</v>
      </c>
      <c r="I183" s="7">
        <v>2288</v>
      </c>
      <c r="J183" s="7">
        <v>4595</v>
      </c>
      <c r="K183" s="7">
        <v>0</v>
      </c>
      <c r="L183" s="7">
        <v>423.25</v>
      </c>
      <c r="M183" s="8">
        <v>0</v>
      </c>
      <c r="N183" s="8">
        <f t="shared" si="2"/>
        <v>1.4159855856849262E-3</v>
      </c>
      <c r="O183" s="8">
        <f>L183/'סכום נכסי הקרן'!$C$42</f>
        <v>2.405040929421234E-4</v>
      </c>
      <c r="P183" s="44"/>
    </row>
    <row r="184" spans="2:17">
      <c r="B184" s="6" t="s">
        <v>669</v>
      </c>
      <c r="C184" s="17" t="s">
        <v>670</v>
      </c>
      <c r="D184" s="18" t="s">
        <v>620</v>
      </c>
      <c r="E184" s="6" t="s">
        <v>430</v>
      </c>
      <c r="F184" s="6"/>
      <c r="G184" s="6" t="s">
        <v>668</v>
      </c>
      <c r="H184" s="6" t="s">
        <v>43</v>
      </c>
      <c r="I184" s="7">
        <v>9856</v>
      </c>
      <c r="J184" s="7">
        <v>23835</v>
      </c>
      <c r="K184" s="7">
        <v>0</v>
      </c>
      <c r="L184" s="7">
        <v>8083.52</v>
      </c>
      <c r="M184" s="8">
        <v>2.0000000000000001E-4</v>
      </c>
      <c r="N184" s="8">
        <f t="shared" si="2"/>
        <v>2.7043467930527618E-2</v>
      </c>
      <c r="O184" s="8">
        <f>L184/'סכום נכסי הקרן'!$C$42</f>
        <v>4.5933128065670731E-3</v>
      </c>
      <c r="P184" s="44"/>
    </row>
    <row r="185" spans="2:17">
      <c r="B185" s="6" t="s">
        <v>671</v>
      </c>
      <c r="C185" s="17" t="s">
        <v>672</v>
      </c>
      <c r="D185" s="18" t="s">
        <v>620</v>
      </c>
      <c r="E185" s="6" t="s">
        <v>430</v>
      </c>
      <c r="F185" s="6"/>
      <c r="G185" s="6" t="s">
        <v>673</v>
      </c>
      <c r="H185" s="6" t="s">
        <v>45</v>
      </c>
      <c r="I185" s="7">
        <v>3488</v>
      </c>
      <c r="J185" s="7">
        <v>130</v>
      </c>
      <c r="K185" s="7">
        <v>0</v>
      </c>
      <c r="L185" s="7">
        <v>20</v>
      </c>
      <c r="M185" s="8">
        <v>0</v>
      </c>
      <c r="N185" s="8">
        <f t="shared" si="2"/>
        <v>6.6910128089069158E-5</v>
      </c>
      <c r="O185" s="8">
        <f>L185/'סכום נכסי הקרן'!$C$42</f>
        <v>1.1364635224672105E-5</v>
      </c>
      <c r="P185" s="44"/>
    </row>
    <row r="186" spans="2:17">
      <c r="B186" s="6" t="s">
        <v>674</v>
      </c>
      <c r="C186" s="17" t="s">
        <v>675</v>
      </c>
      <c r="D186" s="18" t="s">
        <v>620</v>
      </c>
      <c r="E186" s="6" t="s">
        <v>430</v>
      </c>
      <c r="F186" s="6"/>
      <c r="G186" s="6" t="s">
        <v>673</v>
      </c>
      <c r="H186" s="6" t="s">
        <v>45</v>
      </c>
      <c r="I186" s="7">
        <v>247648</v>
      </c>
      <c r="J186" s="7">
        <v>0</v>
      </c>
      <c r="K186" s="7">
        <v>0</v>
      </c>
      <c r="L186" s="7">
        <v>0</v>
      </c>
      <c r="M186" s="8">
        <v>1E-4</v>
      </c>
      <c r="N186" s="8">
        <f t="shared" si="2"/>
        <v>0</v>
      </c>
      <c r="O186" s="8">
        <f>L186/'סכום נכסי הקרן'!$C$42</f>
        <v>0</v>
      </c>
      <c r="P186" s="44"/>
    </row>
    <row r="187" spans="2:17">
      <c r="B187" s="6" t="s">
        <v>676</v>
      </c>
      <c r="C187" s="17" t="s">
        <v>677</v>
      </c>
      <c r="D187" s="18" t="s">
        <v>450</v>
      </c>
      <c r="E187" s="6" t="s">
        <v>430</v>
      </c>
      <c r="F187" s="6"/>
      <c r="G187" s="6" t="s">
        <v>678</v>
      </c>
      <c r="H187" s="6" t="s">
        <v>43</v>
      </c>
      <c r="I187" s="7">
        <v>1414</v>
      </c>
      <c r="J187" s="7">
        <v>25152</v>
      </c>
      <c r="K187" s="7">
        <v>1.25</v>
      </c>
      <c r="L187" s="7">
        <v>1225.04</v>
      </c>
      <c r="M187" s="8">
        <v>0</v>
      </c>
      <c r="N187" s="8">
        <f t="shared" si="2"/>
        <v>4.0983791657116641E-3</v>
      </c>
      <c r="O187" s="8">
        <f>L187/'סכום נכסי הקרן'!$C$42</f>
        <v>6.9610663678161577E-4</v>
      </c>
      <c r="P187" s="44"/>
    </row>
    <row r="188" spans="2:17">
      <c r="B188" s="6" t="s">
        <v>679</v>
      </c>
      <c r="C188" s="17" t="s">
        <v>680</v>
      </c>
      <c r="D188" s="18" t="s">
        <v>620</v>
      </c>
      <c r="E188" s="6" t="s">
        <v>430</v>
      </c>
      <c r="F188" s="6"/>
      <c r="G188" s="6" t="s">
        <v>446</v>
      </c>
      <c r="H188" s="6" t="s">
        <v>43</v>
      </c>
      <c r="I188" s="7">
        <v>4990</v>
      </c>
      <c r="J188" s="7">
        <v>4626</v>
      </c>
      <c r="K188" s="7">
        <v>0</v>
      </c>
      <c r="L188" s="7">
        <v>794.31</v>
      </c>
      <c r="M188" s="8">
        <v>0</v>
      </c>
      <c r="N188" s="8">
        <f t="shared" si="2"/>
        <v>2.6573691921214261E-3</v>
      </c>
      <c r="O188" s="8">
        <f>L188/'סכום נכסי הקרן'!$C$42</f>
        <v>4.5135217026546495E-4</v>
      </c>
      <c r="P188" s="44"/>
    </row>
    <row r="189" spans="2:17">
      <c r="B189" s="6" t="s">
        <v>681</v>
      </c>
      <c r="C189" s="17" t="s">
        <v>682</v>
      </c>
      <c r="D189" s="18" t="s">
        <v>450</v>
      </c>
      <c r="E189" s="6" t="s">
        <v>430</v>
      </c>
      <c r="F189" s="6"/>
      <c r="G189" s="6" t="s">
        <v>446</v>
      </c>
      <c r="H189" s="6" t="s">
        <v>43</v>
      </c>
      <c r="I189" s="7">
        <v>3710</v>
      </c>
      <c r="J189" s="7">
        <v>12408</v>
      </c>
      <c r="K189" s="7">
        <v>0</v>
      </c>
      <c r="L189" s="7">
        <v>1584.02</v>
      </c>
      <c r="M189" s="8">
        <v>0</v>
      </c>
      <c r="N189" s="8">
        <f t="shared" si="2"/>
        <v>5.2993490547823671E-3</v>
      </c>
      <c r="O189" s="8">
        <f>L189/'סכום נכסי הקרן'!$C$42</f>
        <v>9.000904744292553E-4</v>
      </c>
      <c r="P189" s="44"/>
    </row>
    <row r="190" spans="2:17">
      <c r="B190" s="6" t="s">
        <v>683</v>
      </c>
      <c r="C190" s="17" t="s">
        <v>684</v>
      </c>
      <c r="D190" s="18" t="s">
        <v>450</v>
      </c>
      <c r="E190" s="6" t="s">
        <v>430</v>
      </c>
      <c r="F190" s="6"/>
      <c r="G190" s="6" t="s">
        <v>685</v>
      </c>
      <c r="H190" s="6" t="s">
        <v>43</v>
      </c>
      <c r="I190" s="7">
        <v>1158</v>
      </c>
      <c r="J190" s="7">
        <v>15742</v>
      </c>
      <c r="K190" s="7">
        <v>0</v>
      </c>
      <c r="L190" s="7">
        <v>627.27</v>
      </c>
      <c r="M190" s="8">
        <v>0</v>
      </c>
      <c r="N190" s="8">
        <f t="shared" si="2"/>
        <v>2.0985358023215207E-3</v>
      </c>
      <c r="O190" s="8">
        <f>L190/'סכום נכסי הקרן'!$C$42</f>
        <v>3.5643473686900351E-4</v>
      </c>
      <c r="P190" s="44"/>
    </row>
    <row r="191" spans="2:17">
      <c r="B191" s="6" t="s">
        <v>686</v>
      </c>
      <c r="C191" s="17" t="s">
        <v>687</v>
      </c>
      <c r="D191" s="18" t="s">
        <v>450</v>
      </c>
      <c r="E191" s="6" t="s">
        <v>430</v>
      </c>
      <c r="F191" s="6"/>
      <c r="G191" s="6" t="s">
        <v>688</v>
      </c>
      <c r="H191" s="6" t="s">
        <v>43</v>
      </c>
      <c r="I191" s="7">
        <v>1739</v>
      </c>
      <c r="J191" s="7">
        <v>5388</v>
      </c>
      <c r="K191" s="7">
        <v>0</v>
      </c>
      <c r="L191" s="7">
        <v>322.41000000000003</v>
      </c>
      <c r="M191" s="8">
        <v>0</v>
      </c>
      <c r="N191" s="8">
        <f t="shared" si="2"/>
        <v>1.0786247198598395E-3</v>
      </c>
      <c r="O191" s="8">
        <f>L191/'סכום נכסי הקרן'!$C$42</f>
        <v>1.8320360213932668E-4</v>
      </c>
      <c r="P191" s="44"/>
    </row>
    <row r="192" spans="2:17">
      <c r="B192" s="6" t="s">
        <v>689</v>
      </c>
      <c r="C192" s="17" t="s">
        <v>690</v>
      </c>
      <c r="D192" s="18" t="s">
        <v>450</v>
      </c>
      <c r="E192" s="6" t="s">
        <v>430</v>
      </c>
      <c r="F192" s="6"/>
      <c r="G192" s="6" t="s">
        <v>688</v>
      </c>
      <c r="H192" s="6" t="s">
        <v>43</v>
      </c>
      <c r="I192" s="7">
        <v>4087</v>
      </c>
      <c r="J192" s="7">
        <v>13860</v>
      </c>
      <c r="K192" s="7">
        <v>0</v>
      </c>
      <c r="L192" s="7">
        <v>1949.18</v>
      </c>
      <c r="M192" s="8">
        <v>0</v>
      </c>
      <c r="N192" s="8">
        <f t="shared" si="2"/>
        <v>6.5209941734325916E-3</v>
      </c>
      <c r="O192" s="8">
        <f>L192/'סכום נכסי הקרן'!$C$42</f>
        <v>1.1075859843613187E-3</v>
      </c>
      <c r="P192" s="44"/>
    </row>
    <row r="193" spans="2:16">
      <c r="B193" s="6" t="s">
        <v>691</v>
      </c>
      <c r="C193" s="17" t="s">
        <v>692</v>
      </c>
      <c r="D193" s="18" t="s">
        <v>620</v>
      </c>
      <c r="E193" s="6" t="s">
        <v>430</v>
      </c>
      <c r="F193" s="6"/>
      <c r="G193" s="6" t="s">
        <v>693</v>
      </c>
      <c r="H193" s="6" t="s">
        <v>43</v>
      </c>
      <c r="I193" s="7">
        <v>14300</v>
      </c>
      <c r="J193" s="7">
        <v>114</v>
      </c>
      <c r="K193" s="7">
        <v>0</v>
      </c>
      <c r="L193" s="7">
        <v>56.1</v>
      </c>
      <c r="M193" s="8">
        <v>4.5999999999999999E-3</v>
      </c>
      <c r="N193" s="8">
        <f t="shared" si="2"/>
        <v>1.87682909289839E-4</v>
      </c>
      <c r="O193" s="8">
        <f>L193/'סכום נכסי הקרן'!$C$42</f>
        <v>3.1877801805205252E-5</v>
      </c>
      <c r="P193" s="44"/>
    </row>
    <row r="194" spans="2:16">
      <c r="B194" s="6" t="s">
        <v>694</v>
      </c>
      <c r="C194" s="17" t="s">
        <v>695</v>
      </c>
      <c r="D194" s="18" t="s">
        <v>450</v>
      </c>
      <c r="E194" s="6" t="s">
        <v>430</v>
      </c>
      <c r="F194" s="6"/>
      <c r="G194" s="6" t="s">
        <v>693</v>
      </c>
      <c r="H194" s="6" t="s">
        <v>43</v>
      </c>
      <c r="I194" s="7">
        <v>7000</v>
      </c>
      <c r="J194" s="7">
        <v>5480</v>
      </c>
      <c r="K194" s="7">
        <v>0</v>
      </c>
      <c r="L194" s="7">
        <v>1319.97</v>
      </c>
      <c r="M194" s="8">
        <v>0</v>
      </c>
      <c r="N194" s="8">
        <f t="shared" si="2"/>
        <v>4.4159680886864316E-3</v>
      </c>
      <c r="O194" s="8">
        <f>L194/'סכום נכסי הקרן'!$C$42</f>
        <v>7.5004887787552185E-4</v>
      </c>
      <c r="P194" s="44"/>
    </row>
    <row r="195" spans="2:16">
      <c r="B195" s="6" t="s">
        <v>696</v>
      </c>
      <c r="C195" s="17" t="s">
        <v>697</v>
      </c>
      <c r="D195" s="18" t="s">
        <v>638</v>
      </c>
      <c r="E195" s="6" t="s">
        <v>430</v>
      </c>
      <c r="F195" s="6"/>
      <c r="G195" s="6" t="s">
        <v>693</v>
      </c>
      <c r="H195" s="6" t="s">
        <v>45</v>
      </c>
      <c r="I195" s="7">
        <v>89189</v>
      </c>
      <c r="J195" s="7">
        <v>109.5</v>
      </c>
      <c r="K195" s="7">
        <v>0</v>
      </c>
      <c r="L195" s="7">
        <v>430.77</v>
      </c>
      <c r="M195" s="8">
        <v>2.0000000000000001E-4</v>
      </c>
      <c r="N195" s="8">
        <f t="shared" si="2"/>
        <v>1.4411437938464161E-3</v>
      </c>
      <c r="O195" s="8">
        <f>L195/'סכום נכסי הקרן'!$C$42</f>
        <v>2.447771957866001E-4</v>
      </c>
      <c r="P195" s="44"/>
    </row>
    <row r="196" spans="2:16">
      <c r="B196" s="6" t="s">
        <v>698</v>
      </c>
      <c r="C196" s="17" t="s">
        <v>699</v>
      </c>
      <c r="D196" s="18" t="s">
        <v>450</v>
      </c>
      <c r="E196" s="6" t="s">
        <v>430</v>
      </c>
      <c r="F196" s="6"/>
      <c r="G196" s="6" t="s">
        <v>693</v>
      </c>
      <c r="H196" s="6" t="s">
        <v>43</v>
      </c>
      <c r="I196" s="7">
        <v>890</v>
      </c>
      <c r="J196" s="7">
        <v>16941</v>
      </c>
      <c r="K196" s="7">
        <v>0</v>
      </c>
      <c r="L196" s="7">
        <v>518.82000000000005</v>
      </c>
      <c r="M196" s="8">
        <v>0</v>
      </c>
      <c r="N196" s="8">
        <f t="shared" si="2"/>
        <v>1.7357156327585433E-3</v>
      </c>
      <c r="O196" s="8">
        <f>L196/'סכום נכסי הקרן'!$C$42</f>
        <v>2.9481000236321911E-4</v>
      </c>
      <c r="P196" s="44"/>
    </row>
    <row r="197" spans="2:16">
      <c r="B197" s="6" t="s">
        <v>700</v>
      </c>
      <c r="C197" s="17" t="s">
        <v>701</v>
      </c>
      <c r="D197" s="18" t="s">
        <v>450</v>
      </c>
      <c r="E197" s="6" t="s">
        <v>430</v>
      </c>
      <c r="F197" s="6"/>
      <c r="G197" s="6" t="s">
        <v>693</v>
      </c>
      <c r="H197" s="6" t="s">
        <v>43</v>
      </c>
      <c r="I197" s="7">
        <v>884</v>
      </c>
      <c r="J197" s="7">
        <v>14802</v>
      </c>
      <c r="K197" s="7">
        <v>0</v>
      </c>
      <c r="L197" s="7">
        <v>450.25</v>
      </c>
      <c r="M197" s="8">
        <v>0</v>
      </c>
      <c r="N197" s="8">
        <f t="shared" si="2"/>
        <v>1.5063142586051695E-3</v>
      </c>
      <c r="O197" s="8">
        <f>L197/'סכום נכסי הקרן'!$C$42</f>
        <v>2.5584635049543075E-4</v>
      </c>
      <c r="P197" s="44"/>
    </row>
    <row r="198" spans="2:16">
      <c r="B198" s="6" t="s">
        <v>702</v>
      </c>
      <c r="C198" s="17" t="s">
        <v>703</v>
      </c>
      <c r="D198" s="18" t="s">
        <v>620</v>
      </c>
      <c r="E198" s="6" t="s">
        <v>430</v>
      </c>
      <c r="F198" s="6"/>
      <c r="G198" s="6" t="s">
        <v>693</v>
      </c>
      <c r="H198" s="6" t="s">
        <v>43</v>
      </c>
      <c r="I198" s="7">
        <v>11620</v>
      </c>
      <c r="J198" s="7">
        <v>415</v>
      </c>
      <c r="K198" s="7">
        <v>0</v>
      </c>
      <c r="L198" s="7">
        <v>165.94</v>
      </c>
      <c r="M198" s="8">
        <v>5.0000000000000001E-4</v>
      </c>
      <c r="N198" s="8">
        <f t="shared" si="2"/>
        <v>5.5515333275500678E-4</v>
      </c>
      <c r="O198" s="8">
        <f>L198/'סכום נכסי הקרן'!$C$42</f>
        <v>9.4292378459104453E-5</v>
      </c>
      <c r="P198" s="44"/>
    </row>
    <row r="199" spans="2:16">
      <c r="B199" s="6" t="s">
        <v>704</v>
      </c>
      <c r="C199" s="17" t="s">
        <v>705</v>
      </c>
      <c r="D199" s="18" t="s">
        <v>620</v>
      </c>
      <c r="E199" s="6" t="s">
        <v>430</v>
      </c>
      <c r="F199" s="6"/>
      <c r="G199" s="6" t="s">
        <v>693</v>
      </c>
      <c r="H199" s="6" t="s">
        <v>43</v>
      </c>
      <c r="I199" s="7">
        <v>2139</v>
      </c>
      <c r="J199" s="7">
        <v>6319</v>
      </c>
      <c r="K199" s="7">
        <v>0</v>
      </c>
      <c r="L199" s="7">
        <v>465.1</v>
      </c>
      <c r="M199" s="8">
        <v>0</v>
      </c>
      <c r="N199" s="8">
        <f t="shared" si="2"/>
        <v>1.5559950287113034E-3</v>
      </c>
      <c r="O199" s="8">
        <f>L199/'סכום נכסי הקרן'!$C$42</f>
        <v>2.642845921497498E-4</v>
      </c>
      <c r="P199" s="44"/>
    </row>
    <row r="200" spans="2:16">
      <c r="B200" s="6" t="s">
        <v>706</v>
      </c>
      <c r="C200" s="17" t="s">
        <v>707</v>
      </c>
      <c r="D200" s="18" t="s">
        <v>450</v>
      </c>
      <c r="E200" s="6" t="s">
        <v>430</v>
      </c>
      <c r="F200" s="6"/>
      <c r="G200" s="6" t="s">
        <v>693</v>
      </c>
      <c r="H200" s="6" t="s">
        <v>43</v>
      </c>
      <c r="I200" s="7">
        <v>1251</v>
      </c>
      <c r="J200" s="7">
        <v>14888</v>
      </c>
      <c r="K200" s="7">
        <v>0</v>
      </c>
      <c r="L200" s="7">
        <v>640.88</v>
      </c>
      <c r="M200" s="8">
        <v>0</v>
      </c>
      <c r="N200" s="8">
        <f t="shared" si="2"/>
        <v>2.1440681444861321E-3</v>
      </c>
      <c r="O200" s="8">
        <f>L200/'סכום נכסי הקרן'!$C$42</f>
        <v>3.6416837113939293E-4</v>
      </c>
      <c r="P200" s="44"/>
    </row>
    <row r="201" spans="2:16">
      <c r="B201" s="6" t="s">
        <v>708</v>
      </c>
      <c r="C201" s="17" t="s">
        <v>709</v>
      </c>
      <c r="D201" s="18" t="s">
        <v>450</v>
      </c>
      <c r="E201" s="6" t="s">
        <v>430</v>
      </c>
      <c r="F201" s="6"/>
      <c r="G201" s="6" t="s">
        <v>693</v>
      </c>
      <c r="H201" s="6" t="s">
        <v>43</v>
      </c>
      <c r="I201" s="7">
        <v>333</v>
      </c>
      <c r="J201" s="7">
        <v>8295</v>
      </c>
      <c r="K201" s="7">
        <v>0.52</v>
      </c>
      <c r="L201" s="7">
        <v>95.57</v>
      </c>
      <c r="M201" s="8">
        <v>0</v>
      </c>
      <c r="N201" s="8">
        <f t="shared" si="2"/>
        <v>3.1973004707361698E-4</v>
      </c>
      <c r="O201" s="8">
        <f>L201/'סכום נכסי הקרן'!$C$42</f>
        <v>5.4305909421095649E-5</v>
      </c>
      <c r="P201" s="44"/>
    </row>
    <row r="202" spans="2:16">
      <c r="B202" s="6" t="s">
        <v>710</v>
      </c>
      <c r="C202" s="17" t="s">
        <v>711</v>
      </c>
      <c r="D202" s="18" t="s">
        <v>620</v>
      </c>
      <c r="E202" s="6" t="s">
        <v>430</v>
      </c>
      <c r="F202" s="6"/>
      <c r="G202" s="6" t="s">
        <v>693</v>
      </c>
      <c r="H202" s="6" t="s">
        <v>43</v>
      </c>
      <c r="I202" s="7">
        <v>16734</v>
      </c>
      <c r="J202" s="7">
        <v>1483</v>
      </c>
      <c r="K202" s="7">
        <v>0</v>
      </c>
      <c r="L202" s="7">
        <v>853.94</v>
      </c>
      <c r="M202" s="8">
        <v>0</v>
      </c>
      <c r="N202" s="8">
        <f t="shared" si="2"/>
        <v>2.8568617390189862E-3</v>
      </c>
      <c r="O202" s="8">
        <f>L202/'סכום נכסי הקרן'!$C$42</f>
        <v>4.8523583018782488E-4</v>
      </c>
      <c r="P202" s="44"/>
    </row>
    <row r="203" spans="2:16">
      <c r="B203" s="6" t="s">
        <v>712</v>
      </c>
      <c r="C203" s="17" t="s">
        <v>713</v>
      </c>
      <c r="D203" s="18" t="s">
        <v>450</v>
      </c>
      <c r="E203" s="6" t="s">
        <v>430</v>
      </c>
      <c r="F203" s="6"/>
      <c r="G203" s="6" t="s">
        <v>693</v>
      </c>
      <c r="H203" s="6" t="s">
        <v>43</v>
      </c>
      <c r="I203" s="7">
        <v>2157</v>
      </c>
      <c r="J203" s="7">
        <v>6943</v>
      </c>
      <c r="K203" s="7">
        <v>0</v>
      </c>
      <c r="L203" s="7">
        <v>515.33000000000004</v>
      </c>
      <c r="M203" s="8">
        <v>0</v>
      </c>
      <c r="N203" s="8">
        <f t="shared" si="2"/>
        <v>1.7240398154070007E-3</v>
      </c>
      <c r="O203" s="8">
        <f>L203/'סכום נכסי הקרן'!$C$42</f>
        <v>2.9282687351651378E-4</v>
      </c>
      <c r="P203" s="44"/>
    </row>
    <row r="204" spans="2:16">
      <c r="B204" s="6" t="s">
        <v>714</v>
      </c>
      <c r="C204" s="17">
        <v>60008166</v>
      </c>
      <c r="D204" s="18" t="s">
        <v>122</v>
      </c>
      <c r="E204" s="6"/>
      <c r="F204" s="6"/>
      <c r="G204" s="6" t="s">
        <v>693</v>
      </c>
      <c r="H204" s="6" t="s">
        <v>43</v>
      </c>
      <c r="I204" s="7">
        <v>24000</v>
      </c>
      <c r="J204" s="7">
        <v>1053</v>
      </c>
      <c r="K204" s="7">
        <v>0</v>
      </c>
      <c r="L204" s="7">
        <v>869.61</v>
      </c>
      <c r="M204" s="8">
        <v>2.0000000000000001E-4</v>
      </c>
      <c r="N204" s="8">
        <f t="shared" ref="N204:N255" si="3">L204/$L$11</f>
        <v>2.9092858243767719E-3</v>
      </c>
      <c r="O204" s="8">
        <f>L204/'סכום נכסי הקרן'!$C$42</f>
        <v>4.9414002188635548E-4</v>
      </c>
      <c r="P204" s="44"/>
    </row>
    <row r="205" spans="2:16">
      <c r="B205" s="6" t="s">
        <v>715</v>
      </c>
      <c r="C205" s="17" t="s">
        <v>716</v>
      </c>
      <c r="D205" s="18" t="s">
        <v>665</v>
      </c>
      <c r="E205" s="6" t="s">
        <v>430</v>
      </c>
      <c r="F205" s="6"/>
      <c r="G205" s="6" t="s">
        <v>693</v>
      </c>
      <c r="H205" s="6" t="s">
        <v>46</v>
      </c>
      <c r="I205" s="7">
        <v>172</v>
      </c>
      <c r="J205" s="7">
        <v>31515</v>
      </c>
      <c r="K205" s="7">
        <v>0</v>
      </c>
      <c r="L205" s="7">
        <v>201.97</v>
      </c>
      <c r="M205" s="8">
        <v>0</v>
      </c>
      <c r="N205" s="8">
        <f t="shared" si="3"/>
        <v>6.7569192850746489E-4</v>
      </c>
      <c r="O205" s="8">
        <f>L205/'סכום נכסי הקרן'!$C$42</f>
        <v>1.1476576881635124E-4</v>
      </c>
      <c r="P205" s="44"/>
    </row>
    <row r="206" spans="2:16">
      <c r="B206" s="6" t="s">
        <v>717</v>
      </c>
      <c r="C206" s="17" t="s">
        <v>718</v>
      </c>
      <c r="D206" s="18" t="s">
        <v>620</v>
      </c>
      <c r="E206" s="6" t="s">
        <v>430</v>
      </c>
      <c r="F206" s="6"/>
      <c r="G206" s="6" t="s">
        <v>693</v>
      </c>
      <c r="H206" s="6" t="s">
        <v>43</v>
      </c>
      <c r="I206" s="7">
        <v>0.01</v>
      </c>
      <c r="J206" s="7">
        <v>15943</v>
      </c>
      <c r="K206" s="7">
        <v>0</v>
      </c>
      <c r="L206" s="7">
        <v>0.01</v>
      </c>
      <c r="M206" s="8">
        <v>0</v>
      </c>
      <c r="N206" s="8">
        <f t="shared" si="3"/>
        <v>3.3455064044534582E-8</v>
      </c>
      <c r="O206" s="8">
        <f>L206/'סכום נכסי הקרן'!$C$42</f>
        <v>5.6823176123360525E-9</v>
      </c>
      <c r="P206" s="44"/>
    </row>
    <row r="207" spans="2:16">
      <c r="B207" s="6" t="s">
        <v>719</v>
      </c>
      <c r="C207" s="17" t="s">
        <v>720</v>
      </c>
      <c r="D207" s="18" t="s">
        <v>620</v>
      </c>
      <c r="E207" s="6" t="s">
        <v>430</v>
      </c>
      <c r="F207" s="6"/>
      <c r="G207" s="6" t="s">
        <v>693</v>
      </c>
      <c r="H207" s="6" t="s">
        <v>43</v>
      </c>
      <c r="I207" s="7">
        <v>8169</v>
      </c>
      <c r="J207" s="7">
        <v>1929</v>
      </c>
      <c r="K207" s="7">
        <v>0</v>
      </c>
      <c r="L207" s="7">
        <v>542.23</v>
      </c>
      <c r="M207" s="8">
        <v>5.0000000000000001E-4</v>
      </c>
      <c r="N207" s="8">
        <f t="shared" si="3"/>
        <v>1.8140339376867987E-3</v>
      </c>
      <c r="O207" s="8">
        <f>L207/'סכום נכסי הקרן'!$C$42</f>
        <v>3.0811230789369777E-4</v>
      </c>
      <c r="P207" s="44"/>
    </row>
    <row r="208" spans="2:16">
      <c r="B208" s="6" t="s">
        <v>721</v>
      </c>
      <c r="C208" s="17" t="s">
        <v>722</v>
      </c>
      <c r="D208" s="18" t="s">
        <v>450</v>
      </c>
      <c r="E208" s="6" t="s">
        <v>430</v>
      </c>
      <c r="F208" s="6"/>
      <c r="G208" s="6" t="s">
        <v>435</v>
      </c>
      <c r="H208" s="6" t="s">
        <v>43</v>
      </c>
      <c r="I208" s="7">
        <v>12183</v>
      </c>
      <c r="J208" s="7">
        <v>2409</v>
      </c>
      <c r="K208" s="7">
        <v>0</v>
      </c>
      <c r="L208" s="7">
        <v>1009.89</v>
      </c>
      <c r="M208" s="8">
        <v>0</v>
      </c>
      <c r="N208" s="8">
        <f t="shared" si="3"/>
        <v>3.3785934627935028E-3</v>
      </c>
      <c r="O208" s="8">
        <f>L208/'סכום נכסי הקרן'!$C$42</f>
        <v>5.7385157335220556E-4</v>
      </c>
      <c r="P208" s="44"/>
    </row>
    <row r="209" spans="2:16">
      <c r="B209" s="6" t="s">
        <v>723</v>
      </c>
      <c r="C209" s="17" t="s">
        <v>724</v>
      </c>
      <c r="D209" s="18" t="s">
        <v>450</v>
      </c>
      <c r="E209" s="6" t="s">
        <v>430</v>
      </c>
      <c r="F209" s="6"/>
      <c r="G209" s="6" t="s">
        <v>435</v>
      </c>
      <c r="H209" s="6" t="s">
        <v>43</v>
      </c>
      <c r="I209" s="7">
        <v>3395</v>
      </c>
      <c r="J209" s="7">
        <v>4311</v>
      </c>
      <c r="K209" s="7">
        <v>0</v>
      </c>
      <c r="L209" s="7">
        <v>503.62</v>
      </c>
      <c r="M209" s="8">
        <v>0</v>
      </c>
      <c r="N209" s="8">
        <f t="shared" si="3"/>
        <v>1.6848639354108505E-3</v>
      </c>
      <c r="O209" s="8">
        <f>L209/'סכום נכסי הקרן'!$C$42</f>
        <v>2.8617287959246826E-4</v>
      </c>
      <c r="P209" s="44"/>
    </row>
    <row r="210" spans="2:16">
      <c r="B210" s="6" t="s">
        <v>725</v>
      </c>
      <c r="C210" s="17" t="s">
        <v>726</v>
      </c>
      <c r="D210" s="18" t="s">
        <v>450</v>
      </c>
      <c r="E210" s="6" t="s">
        <v>430</v>
      </c>
      <c r="F210" s="6"/>
      <c r="G210" s="6" t="s">
        <v>435</v>
      </c>
      <c r="H210" s="6" t="s">
        <v>43</v>
      </c>
      <c r="I210" s="7">
        <v>6486</v>
      </c>
      <c r="J210" s="7">
        <v>9627</v>
      </c>
      <c r="K210" s="7">
        <v>0</v>
      </c>
      <c r="L210" s="7">
        <v>2148.59</v>
      </c>
      <c r="M210" s="8">
        <v>0</v>
      </c>
      <c r="N210" s="8">
        <f t="shared" si="3"/>
        <v>7.1881216055446557E-3</v>
      </c>
      <c r="O210" s="8">
        <f>L210/'סכום נכסי הקרן'!$C$42</f>
        <v>1.2208970798689119E-3</v>
      </c>
      <c r="P210" s="44"/>
    </row>
    <row r="211" spans="2:16">
      <c r="B211" s="6" t="s">
        <v>727</v>
      </c>
      <c r="C211" s="17" t="s">
        <v>728</v>
      </c>
      <c r="D211" s="18" t="s">
        <v>450</v>
      </c>
      <c r="E211" s="6" t="s">
        <v>430</v>
      </c>
      <c r="F211" s="6"/>
      <c r="G211" s="6" t="s">
        <v>729</v>
      </c>
      <c r="H211" s="6" t="s">
        <v>43</v>
      </c>
      <c r="I211" s="7">
        <v>6111</v>
      </c>
      <c r="J211" s="7">
        <v>2617</v>
      </c>
      <c r="K211" s="7">
        <v>0</v>
      </c>
      <c r="L211" s="7">
        <v>550.29999999999995</v>
      </c>
      <c r="M211" s="8">
        <v>0</v>
      </c>
      <c r="N211" s="8">
        <f t="shared" si="3"/>
        <v>1.8410321743707379E-3</v>
      </c>
      <c r="O211" s="8">
        <f>L211/'סכום נכסי הקרן'!$C$42</f>
        <v>3.1269793820685294E-4</v>
      </c>
      <c r="P211" s="44"/>
    </row>
    <row r="212" spans="2:16">
      <c r="B212" s="6" t="s">
        <v>730</v>
      </c>
      <c r="C212" s="17" t="s">
        <v>731</v>
      </c>
      <c r="D212" s="18" t="s">
        <v>450</v>
      </c>
      <c r="E212" s="6" t="s">
        <v>430</v>
      </c>
      <c r="F212" s="6"/>
      <c r="G212" s="6" t="s">
        <v>442</v>
      </c>
      <c r="H212" s="6" t="s">
        <v>43</v>
      </c>
      <c r="I212" s="7">
        <v>2</v>
      </c>
      <c r="J212" s="7">
        <v>32000100</v>
      </c>
      <c r="K212" s="7">
        <v>0</v>
      </c>
      <c r="L212" s="7">
        <v>2202.25</v>
      </c>
      <c r="M212" s="8">
        <v>0</v>
      </c>
      <c r="N212" s="8">
        <f t="shared" si="3"/>
        <v>7.3676414792076279E-3</v>
      </c>
      <c r="O212" s="8">
        <f>L212/'סכום נכסי הקרן'!$C$42</f>
        <v>1.2513883961767071E-3</v>
      </c>
      <c r="P212" s="44"/>
    </row>
    <row r="213" spans="2:16">
      <c r="B213" s="6" t="s">
        <v>732</v>
      </c>
      <c r="C213" s="17" t="s">
        <v>733</v>
      </c>
      <c r="D213" s="18" t="s">
        <v>645</v>
      </c>
      <c r="E213" s="6" t="s">
        <v>430</v>
      </c>
      <c r="F213" s="6"/>
      <c r="G213" s="6" t="s">
        <v>734</v>
      </c>
      <c r="H213" s="6" t="s">
        <v>48</v>
      </c>
      <c r="I213" s="7">
        <v>3657</v>
      </c>
      <c r="J213" s="7">
        <v>2364</v>
      </c>
      <c r="K213" s="7">
        <v>0</v>
      </c>
      <c r="L213" s="7">
        <v>348.04</v>
      </c>
      <c r="M213" s="8">
        <v>1E-4</v>
      </c>
      <c r="N213" s="8">
        <f t="shared" si="3"/>
        <v>1.1643700490059816E-3</v>
      </c>
      <c r="O213" s="8">
        <f>L213/'סכום נכסי הקרן'!$C$42</f>
        <v>1.9776738217974397E-4</v>
      </c>
      <c r="P213" s="44"/>
    </row>
    <row r="214" spans="2:16">
      <c r="B214" s="6" t="s">
        <v>735</v>
      </c>
      <c r="C214" s="17" t="s">
        <v>736</v>
      </c>
      <c r="D214" s="18" t="s">
        <v>96</v>
      </c>
      <c r="E214" s="6" t="s">
        <v>430</v>
      </c>
      <c r="F214" s="6"/>
      <c r="G214" s="6" t="s">
        <v>734</v>
      </c>
      <c r="H214" s="6" t="s">
        <v>48</v>
      </c>
      <c r="I214" s="7">
        <v>16363</v>
      </c>
      <c r="J214" s="7">
        <v>429</v>
      </c>
      <c r="K214" s="7">
        <v>0</v>
      </c>
      <c r="L214" s="7">
        <v>282.60000000000002</v>
      </c>
      <c r="M214" s="8">
        <v>0</v>
      </c>
      <c r="N214" s="8">
        <f t="shared" si="3"/>
        <v>9.4544010989854738E-4</v>
      </c>
      <c r="O214" s="8">
        <f>L214/'סכום נכסי הקרן'!$C$42</f>
        <v>1.6058229572461685E-4</v>
      </c>
      <c r="P214" s="44"/>
    </row>
    <row r="215" spans="2:16">
      <c r="B215" s="6" t="s">
        <v>737</v>
      </c>
      <c r="C215" s="17" t="s">
        <v>738</v>
      </c>
      <c r="D215" s="18" t="s">
        <v>96</v>
      </c>
      <c r="E215" s="6" t="s">
        <v>430</v>
      </c>
      <c r="F215" s="6"/>
      <c r="G215" s="6" t="s">
        <v>734</v>
      </c>
      <c r="H215" s="6" t="s">
        <v>48</v>
      </c>
      <c r="I215" s="7">
        <v>9437</v>
      </c>
      <c r="J215" s="7">
        <v>238</v>
      </c>
      <c r="K215" s="7">
        <v>0</v>
      </c>
      <c r="L215" s="7">
        <v>90.42</v>
      </c>
      <c r="M215" s="8">
        <v>0</v>
      </c>
      <c r="N215" s="8">
        <f t="shared" si="3"/>
        <v>3.0250068909068169E-4</v>
      </c>
      <c r="O215" s="8">
        <f>L215/'סכום נכסי הקרן'!$C$42</f>
        <v>5.1379515850742585E-5</v>
      </c>
      <c r="P215" s="44"/>
    </row>
    <row r="216" spans="2:16">
      <c r="B216" s="6" t="s">
        <v>739</v>
      </c>
      <c r="C216" s="17" t="s">
        <v>740</v>
      </c>
      <c r="D216" s="18" t="s">
        <v>620</v>
      </c>
      <c r="E216" s="6" t="s">
        <v>430</v>
      </c>
      <c r="F216" s="6"/>
      <c r="G216" s="6" t="s">
        <v>626</v>
      </c>
      <c r="H216" s="6" t="s">
        <v>43</v>
      </c>
      <c r="I216" s="7">
        <v>5692</v>
      </c>
      <c r="J216" s="7">
        <v>1313</v>
      </c>
      <c r="K216" s="7">
        <v>0</v>
      </c>
      <c r="L216" s="7">
        <v>257.17</v>
      </c>
      <c r="M216" s="8">
        <v>1E-4</v>
      </c>
      <c r="N216" s="8">
        <f t="shared" si="3"/>
        <v>8.6036388203329585E-4</v>
      </c>
      <c r="O216" s="8">
        <f>L216/'סכום נכסי הקרן'!$C$42</f>
        <v>1.4613216203644626E-4</v>
      </c>
      <c r="P216" s="44"/>
    </row>
    <row r="217" spans="2:16">
      <c r="B217" s="6" t="s">
        <v>741</v>
      </c>
      <c r="C217" s="17" t="s">
        <v>742</v>
      </c>
      <c r="D217" s="18" t="s">
        <v>620</v>
      </c>
      <c r="E217" s="6" t="s">
        <v>430</v>
      </c>
      <c r="F217" s="6"/>
      <c r="G217" s="6" t="s">
        <v>626</v>
      </c>
      <c r="H217" s="6" t="s">
        <v>43</v>
      </c>
      <c r="I217" s="7">
        <v>10622</v>
      </c>
      <c r="J217" s="7">
        <v>21033</v>
      </c>
      <c r="K217" s="7">
        <v>0</v>
      </c>
      <c r="L217" s="7">
        <v>7687.63</v>
      </c>
      <c r="M217" s="8">
        <v>0</v>
      </c>
      <c r="N217" s="8">
        <f t="shared" si="3"/>
        <v>2.5719015400068539E-2</v>
      </c>
      <c r="O217" s="8">
        <f>L217/'סכום נכסי הקרן'!$C$42</f>
        <v>4.3683555346123006E-3</v>
      </c>
      <c r="P217" s="44"/>
    </row>
    <row r="218" spans="2:16">
      <c r="B218" s="6" t="s">
        <v>743</v>
      </c>
      <c r="C218" s="17" t="s">
        <v>744</v>
      </c>
      <c r="D218" s="18" t="s">
        <v>450</v>
      </c>
      <c r="E218" s="6" t="s">
        <v>430</v>
      </c>
      <c r="F218" s="6"/>
      <c r="G218" s="6" t="s">
        <v>626</v>
      </c>
      <c r="H218" s="6" t="s">
        <v>43</v>
      </c>
      <c r="I218" s="7">
        <v>3628</v>
      </c>
      <c r="J218" s="7">
        <v>5970</v>
      </c>
      <c r="K218" s="7">
        <v>0</v>
      </c>
      <c r="L218" s="7">
        <v>745.29</v>
      </c>
      <c r="M218" s="8">
        <v>0</v>
      </c>
      <c r="N218" s="8">
        <f t="shared" si="3"/>
        <v>2.4933724681751178E-3</v>
      </c>
      <c r="O218" s="8">
        <f>L218/'סכום נכסי הקרן'!$C$42</f>
        <v>4.2349744932979364E-4</v>
      </c>
      <c r="P218" s="44"/>
    </row>
    <row r="219" spans="2:16">
      <c r="B219" s="6" t="s">
        <v>745</v>
      </c>
      <c r="C219" s="17" t="s">
        <v>746</v>
      </c>
      <c r="D219" s="18" t="s">
        <v>620</v>
      </c>
      <c r="E219" s="6" t="s">
        <v>430</v>
      </c>
      <c r="F219" s="6"/>
      <c r="G219" s="6" t="s">
        <v>626</v>
      </c>
      <c r="H219" s="6" t="s">
        <v>43</v>
      </c>
      <c r="I219" s="7">
        <v>4922</v>
      </c>
      <c r="J219" s="7">
        <v>19703</v>
      </c>
      <c r="K219" s="7">
        <v>0</v>
      </c>
      <c r="L219" s="7">
        <v>3337.02</v>
      </c>
      <c r="M219" s="8">
        <v>0</v>
      </c>
      <c r="N219" s="8">
        <f t="shared" si="3"/>
        <v>1.1164021781789279E-2</v>
      </c>
      <c r="O219" s="8">
        <f>L219/'סכום נכסי הקרן'!$C$42</f>
        <v>1.8962007518717654E-3</v>
      </c>
      <c r="P219" s="44"/>
    </row>
    <row r="220" spans="2:16">
      <c r="B220" s="6" t="s">
        <v>747</v>
      </c>
      <c r="C220" s="17" t="s">
        <v>748</v>
      </c>
      <c r="D220" s="18" t="s">
        <v>638</v>
      </c>
      <c r="E220" s="6" t="s">
        <v>430</v>
      </c>
      <c r="F220" s="6"/>
      <c r="G220" s="6" t="s">
        <v>626</v>
      </c>
      <c r="H220" s="6" t="s">
        <v>45</v>
      </c>
      <c r="I220" s="7">
        <v>44693</v>
      </c>
      <c r="J220" s="7">
        <v>362.7</v>
      </c>
      <c r="K220" s="7">
        <v>0</v>
      </c>
      <c r="L220" s="7">
        <v>715</v>
      </c>
      <c r="M220" s="8">
        <v>1E-4</v>
      </c>
      <c r="N220" s="8">
        <f t="shared" si="3"/>
        <v>2.3920370791842226E-3</v>
      </c>
      <c r="O220" s="8">
        <f>L220/'סכום נכסי הקרן'!$C$42</f>
        <v>4.0628570928202774E-4</v>
      </c>
      <c r="P220" s="44"/>
    </row>
    <row r="221" spans="2:16">
      <c r="B221" s="6" t="s">
        <v>749</v>
      </c>
      <c r="C221" s="17" t="s">
        <v>750</v>
      </c>
      <c r="D221" s="18" t="s">
        <v>96</v>
      </c>
      <c r="E221" s="6" t="s">
        <v>430</v>
      </c>
      <c r="F221" s="6"/>
      <c r="G221" s="6" t="s">
        <v>626</v>
      </c>
      <c r="H221" s="6" t="s">
        <v>48</v>
      </c>
      <c r="I221" s="7">
        <v>4917</v>
      </c>
      <c r="J221" s="7">
        <v>13276</v>
      </c>
      <c r="K221" s="7">
        <v>0</v>
      </c>
      <c r="L221" s="7">
        <v>2627.97</v>
      </c>
      <c r="M221" s="8">
        <v>0</v>
      </c>
      <c r="N221" s="8">
        <f t="shared" si="3"/>
        <v>8.7918904657115545E-3</v>
      </c>
      <c r="O221" s="8">
        <f>L221/'סכום נכסי הקרן'!$C$42</f>
        <v>1.4932960215690773E-3</v>
      </c>
      <c r="P221" s="44"/>
    </row>
    <row r="222" spans="2:16">
      <c r="B222" s="6" t="s">
        <v>751</v>
      </c>
      <c r="C222" s="17" t="s">
        <v>752</v>
      </c>
      <c r="D222" s="18" t="s">
        <v>620</v>
      </c>
      <c r="E222" s="6" t="s">
        <v>430</v>
      </c>
      <c r="F222" s="6"/>
      <c r="G222" s="6" t="s">
        <v>626</v>
      </c>
      <c r="H222" s="6" t="s">
        <v>43</v>
      </c>
      <c r="I222" s="7">
        <v>4364</v>
      </c>
      <c r="J222" s="7">
        <v>4818</v>
      </c>
      <c r="K222" s="7">
        <v>0</v>
      </c>
      <c r="L222" s="7">
        <v>723.5</v>
      </c>
      <c r="M222" s="8">
        <v>1E-4</v>
      </c>
      <c r="N222" s="8">
        <f t="shared" si="3"/>
        <v>2.4204738836220768E-3</v>
      </c>
      <c r="O222" s="8">
        <f>L222/'סכום נכסי הקרן'!$C$42</f>
        <v>4.1111567925251338E-4</v>
      </c>
      <c r="P222" s="44"/>
    </row>
    <row r="223" spans="2:16">
      <c r="B223" s="6" t="s">
        <v>753</v>
      </c>
      <c r="C223" s="17" t="s">
        <v>754</v>
      </c>
      <c r="D223" s="18" t="s">
        <v>450</v>
      </c>
      <c r="E223" s="6" t="s">
        <v>430</v>
      </c>
      <c r="F223" s="6"/>
      <c r="G223" s="6" t="s">
        <v>626</v>
      </c>
      <c r="H223" s="6" t="s">
        <v>43</v>
      </c>
      <c r="I223" s="7">
        <v>5242</v>
      </c>
      <c r="J223" s="7">
        <v>19997</v>
      </c>
      <c r="K223" s="7">
        <v>0</v>
      </c>
      <c r="L223" s="7">
        <v>3607</v>
      </c>
      <c r="M223" s="8">
        <v>0</v>
      </c>
      <c r="N223" s="8">
        <f t="shared" si="3"/>
        <v>1.2067241600863624E-2</v>
      </c>
      <c r="O223" s="8">
        <f>L223/'סכום נכסי הקרן'!$C$42</f>
        <v>2.0496119627696143E-3</v>
      </c>
      <c r="P223" s="44"/>
    </row>
    <row r="224" spans="2:16">
      <c r="B224" s="6" t="s">
        <v>755</v>
      </c>
      <c r="C224" s="17" t="s">
        <v>756</v>
      </c>
      <c r="D224" s="18" t="s">
        <v>620</v>
      </c>
      <c r="E224" s="6" t="s">
        <v>430</v>
      </c>
      <c r="F224" s="6"/>
      <c r="G224" s="6" t="s">
        <v>631</v>
      </c>
      <c r="H224" s="6" t="s">
        <v>43</v>
      </c>
      <c r="I224" s="7">
        <v>1890</v>
      </c>
      <c r="J224" s="7">
        <v>8199</v>
      </c>
      <c r="K224" s="7">
        <v>0</v>
      </c>
      <c r="L224" s="7">
        <v>533.22</v>
      </c>
      <c r="M224" s="8">
        <v>0</v>
      </c>
      <c r="N224" s="8">
        <f t="shared" si="3"/>
        <v>1.7838909249826731E-3</v>
      </c>
      <c r="O224" s="8">
        <f>L224/'סכום נכסי הקרן'!$C$42</f>
        <v>3.02992539724983E-4</v>
      </c>
      <c r="P224" s="44"/>
    </row>
    <row r="225" spans="2:17">
      <c r="B225" s="6" t="s">
        <v>757</v>
      </c>
      <c r="C225" s="17" t="s">
        <v>758</v>
      </c>
      <c r="D225" s="18" t="s">
        <v>620</v>
      </c>
      <c r="E225" s="6" t="s">
        <v>430</v>
      </c>
      <c r="F225" s="6"/>
      <c r="G225" s="6" t="s">
        <v>631</v>
      </c>
      <c r="H225" s="6" t="s">
        <v>43</v>
      </c>
      <c r="I225" s="7">
        <v>2862</v>
      </c>
      <c r="J225" s="7">
        <v>5178</v>
      </c>
      <c r="K225" s="7">
        <v>0</v>
      </c>
      <c r="L225" s="7">
        <v>509.94</v>
      </c>
      <c r="M225" s="8">
        <v>0</v>
      </c>
      <c r="N225" s="8">
        <f t="shared" si="3"/>
        <v>1.7060075358869965E-3</v>
      </c>
      <c r="O225" s="8">
        <f>L225/'סכום נכסי הקרן'!$C$42</f>
        <v>2.8976410432346466E-4</v>
      </c>
      <c r="P225" s="44"/>
    </row>
    <row r="226" spans="2:17">
      <c r="B226" s="6" t="s">
        <v>759</v>
      </c>
      <c r="C226" s="17" t="s">
        <v>760</v>
      </c>
      <c r="D226" s="18" t="s">
        <v>450</v>
      </c>
      <c r="E226" s="6" t="s">
        <v>430</v>
      </c>
      <c r="F226" s="6"/>
      <c r="G226" s="6" t="s">
        <v>457</v>
      </c>
      <c r="H226" s="6" t="s">
        <v>43</v>
      </c>
      <c r="I226" s="7">
        <v>33108</v>
      </c>
      <c r="J226" s="7">
        <v>391</v>
      </c>
      <c r="K226" s="7">
        <v>0</v>
      </c>
      <c r="L226" s="7">
        <v>445.45</v>
      </c>
      <c r="M226" s="8">
        <v>0</v>
      </c>
      <c r="N226" s="8">
        <f t="shared" si="3"/>
        <v>1.4902558278637929E-3</v>
      </c>
      <c r="O226" s="8">
        <f>L226/'סכום נכסי הקרן'!$C$42</f>
        <v>2.5311883804150944E-4</v>
      </c>
      <c r="P226" s="44"/>
    </row>
    <row r="227" spans="2:17">
      <c r="B227" s="6" t="s">
        <v>761</v>
      </c>
      <c r="C227" s="17" t="s">
        <v>762</v>
      </c>
      <c r="D227" s="18" t="s">
        <v>620</v>
      </c>
      <c r="E227" s="6" t="s">
        <v>430</v>
      </c>
      <c r="F227" s="6"/>
      <c r="G227" s="6" t="s">
        <v>457</v>
      </c>
      <c r="H227" s="6" t="s">
        <v>43</v>
      </c>
      <c r="I227" s="7">
        <v>35580</v>
      </c>
      <c r="J227" s="7">
        <v>563</v>
      </c>
      <c r="K227" s="7">
        <v>0</v>
      </c>
      <c r="L227" s="7">
        <v>689.29</v>
      </c>
      <c r="M227" s="8">
        <v>1.1999999999999999E-3</v>
      </c>
      <c r="N227" s="8">
        <f t="shared" si="3"/>
        <v>2.3060241095257238E-3</v>
      </c>
      <c r="O227" s="8">
        <f>L227/'סכום נכסי הקרן'!$C$42</f>
        <v>3.9167647070071173E-4</v>
      </c>
      <c r="P227" s="44"/>
    </row>
    <row r="228" spans="2:17">
      <c r="B228" s="6" t="s">
        <v>763</v>
      </c>
      <c r="C228" s="17" t="s">
        <v>764</v>
      </c>
      <c r="D228" s="18" t="s">
        <v>638</v>
      </c>
      <c r="E228" s="6" t="s">
        <v>430</v>
      </c>
      <c r="F228" s="6"/>
      <c r="G228" s="37" t="s">
        <v>446</v>
      </c>
      <c r="H228" s="6" t="s">
        <v>45</v>
      </c>
      <c r="I228" s="7">
        <v>59549</v>
      </c>
      <c r="J228" s="7">
        <v>40.79</v>
      </c>
      <c r="K228" s="7">
        <v>0</v>
      </c>
      <c r="L228" s="7">
        <v>107.14</v>
      </c>
      <c r="M228" s="8">
        <v>0</v>
      </c>
      <c r="N228" s="8">
        <f t="shared" si="3"/>
        <v>3.5843755617314348E-4</v>
      </c>
      <c r="O228" s="8">
        <f>L228/'סכום נכסי הקרן'!$C$42</f>
        <v>6.0880350898568462E-5</v>
      </c>
      <c r="P228" s="44"/>
      <c r="Q228" s="39"/>
    </row>
    <row r="229" spans="2:17">
      <c r="B229" s="6" t="s">
        <v>765</v>
      </c>
      <c r="C229" s="17" t="s">
        <v>766</v>
      </c>
      <c r="D229" s="18" t="s">
        <v>450</v>
      </c>
      <c r="E229" s="6" t="s">
        <v>430</v>
      </c>
      <c r="F229" s="6"/>
      <c r="G229" s="6" t="s">
        <v>767</v>
      </c>
      <c r="H229" s="6" t="s">
        <v>43</v>
      </c>
      <c r="I229" s="7">
        <v>4473</v>
      </c>
      <c r="J229" s="7">
        <v>5833</v>
      </c>
      <c r="K229" s="7">
        <v>0</v>
      </c>
      <c r="L229" s="7">
        <v>897.79</v>
      </c>
      <c r="M229" s="8">
        <v>0</v>
      </c>
      <c r="N229" s="8">
        <f t="shared" si="3"/>
        <v>3.0035621948542699E-3</v>
      </c>
      <c r="O229" s="8">
        <f>L229/'סכום נכסי הקרן'!$C$42</f>
        <v>5.1015279291791843E-4</v>
      </c>
      <c r="P229" s="44"/>
    </row>
    <row r="230" spans="2:17">
      <c r="B230" s="6" t="s">
        <v>768</v>
      </c>
      <c r="C230" s="17" t="s">
        <v>769</v>
      </c>
      <c r="D230" s="18" t="s">
        <v>450</v>
      </c>
      <c r="E230" s="6" t="s">
        <v>430</v>
      </c>
      <c r="F230" s="6"/>
      <c r="G230" s="6" t="s">
        <v>767</v>
      </c>
      <c r="H230" s="6" t="s">
        <v>43</v>
      </c>
      <c r="I230" s="7">
        <v>34073</v>
      </c>
      <c r="J230" s="7">
        <v>1350</v>
      </c>
      <c r="K230" s="7">
        <v>17.59</v>
      </c>
      <c r="L230" s="7">
        <v>1600.4</v>
      </c>
      <c r="M230" s="8">
        <v>1E-3</v>
      </c>
      <c r="N230" s="8">
        <f t="shared" si="3"/>
        <v>5.3541484496873147E-3</v>
      </c>
      <c r="O230" s="8">
        <f>L230/'סכום נכסי הקרן'!$C$42</f>
        <v>9.0939811067826187E-4</v>
      </c>
      <c r="P230" s="44"/>
    </row>
    <row r="231" spans="2:17">
      <c r="B231" s="6" t="s">
        <v>770</v>
      </c>
      <c r="C231" s="17" t="s">
        <v>771</v>
      </c>
      <c r="D231" s="18" t="s">
        <v>450</v>
      </c>
      <c r="E231" s="6" t="s">
        <v>430</v>
      </c>
      <c r="F231" s="6"/>
      <c r="G231" s="6" t="s">
        <v>729</v>
      </c>
      <c r="H231" s="6" t="s">
        <v>43</v>
      </c>
      <c r="I231" s="7">
        <v>3691</v>
      </c>
      <c r="J231" s="7">
        <v>7186</v>
      </c>
      <c r="K231" s="7">
        <v>0</v>
      </c>
      <c r="L231" s="7">
        <v>912.67</v>
      </c>
      <c r="M231" s="8">
        <v>0</v>
      </c>
      <c r="N231" s="8">
        <f t="shared" si="3"/>
        <v>3.0533433301525373E-3</v>
      </c>
      <c r="O231" s="8">
        <f>L231/'סכום נכסי הקרן'!$C$42</f>
        <v>5.186080815250745E-4</v>
      </c>
      <c r="P231" s="44"/>
    </row>
    <row r="232" spans="2:17">
      <c r="B232" s="6" t="s">
        <v>772</v>
      </c>
      <c r="C232" s="17" t="s">
        <v>773</v>
      </c>
      <c r="D232" s="18" t="s">
        <v>450</v>
      </c>
      <c r="E232" s="6" t="s">
        <v>430</v>
      </c>
      <c r="F232" s="6"/>
      <c r="G232" s="6" t="s">
        <v>729</v>
      </c>
      <c r="H232" s="6" t="s">
        <v>43</v>
      </c>
      <c r="I232" s="7">
        <v>2241</v>
      </c>
      <c r="J232" s="7">
        <v>33817</v>
      </c>
      <c r="K232" s="7">
        <v>0</v>
      </c>
      <c r="L232" s="7">
        <v>2607.7199999999998</v>
      </c>
      <c r="M232" s="8">
        <v>0</v>
      </c>
      <c r="N232" s="8">
        <f t="shared" si="3"/>
        <v>8.7241439610213703E-3</v>
      </c>
      <c r="O232" s="8">
        <f>L232/'סכום נכסי הקרן'!$C$42</f>
        <v>1.481789328404097E-3</v>
      </c>
      <c r="P232" s="44"/>
    </row>
    <row r="233" spans="2:17">
      <c r="B233" s="6" t="s">
        <v>774</v>
      </c>
      <c r="C233" s="17" t="s">
        <v>775</v>
      </c>
      <c r="D233" s="18" t="s">
        <v>620</v>
      </c>
      <c r="E233" s="6" t="s">
        <v>430</v>
      </c>
      <c r="F233" s="6"/>
      <c r="G233" s="6" t="s">
        <v>457</v>
      </c>
      <c r="H233" s="6" t="s">
        <v>43</v>
      </c>
      <c r="I233" s="7">
        <v>1367</v>
      </c>
      <c r="J233" s="7">
        <v>3146</v>
      </c>
      <c r="K233" s="7">
        <v>0</v>
      </c>
      <c r="L233" s="7">
        <v>147.97999999999999</v>
      </c>
      <c r="M233" s="8">
        <v>0</v>
      </c>
      <c r="N233" s="8">
        <f t="shared" si="3"/>
        <v>4.9506803773102272E-4</v>
      </c>
      <c r="O233" s="8">
        <f>L233/'סכום נכסי הקרן'!$C$42</f>
        <v>8.40869360273489E-5</v>
      </c>
      <c r="P233" s="44"/>
    </row>
    <row r="234" spans="2:17">
      <c r="B234" s="6" t="s">
        <v>776</v>
      </c>
      <c r="C234" s="17" t="s">
        <v>777</v>
      </c>
      <c r="D234" s="18" t="s">
        <v>450</v>
      </c>
      <c r="E234" s="6" t="s">
        <v>430</v>
      </c>
      <c r="F234" s="6"/>
      <c r="G234" s="6" t="s">
        <v>461</v>
      </c>
      <c r="H234" s="6" t="s">
        <v>43</v>
      </c>
      <c r="I234" s="7">
        <v>1760</v>
      </c>
      <c r="J234" s="7">
        <v>9168</v>
      </c>
      <c r="K234" s="7">
        <v>0</v>
      </c>
      <c r="L234" s="7">
        <v>555.23</v>
      </c>
      <c r="M234" s="8">
        <v>0</v>
      </c>
      <c r="N234" s="8">
        <f t="shared" si="3"/>
        <v>1.8575255209446937E-3</v>
      </c>
      <c r="O234" s="8">
        <f>L234/'סכום נכסי הקרן'!$C$42</f>
        <v>3.1549932078973463E-4</v>
      </c>
      <c r="P234" s="44"/>
    </row>
    <row r="235" spans="2:17">
      <c r="B235" s="6" t="s">
        <v>778</v>
      </c>
      <c r="C235" s="17" t="s">
        <v>779</v>
      </c>
      <c r="D235" s="18" t="s">
        <v>620</v>
      </c>
      <c r="E235" s="6" t="s">
        <v>430</v>
      </c>
      <c r="F235" s="6"/>
      <c r="G235" s="6" t="s">
        <v>461</v>
      </c>
      <c r="H235" s="6" t="s">
        <v>43</v>
      </c>
      <c r="I235" s="7">
        <v>13820</v>
      </c>
      <c r="J235" s="7">
        <v>91.77</v>
      </c>
      <c r="K235" s="7">
        <v>0</v>
      </c>
      <c r="L235" s="7">
        <v>43.64</v>
      </c>
      <c r="M235" s="8">
        <v>5.0000000000000001E-4</v>
      </c>
      <c r="N235" s="8">
        <f t="shared" si="3"/>
        <v>1.4599789949034891E-4</v>
      </c>
      <c r="O235" s="8">
        <f>L235/'סכום נכסי הקרן'!$C$42</f>
        <v>2.4797634060234533E-5</v>
      </c>
      <c r="P235" s="44"/>
    </row>
    <row r="236" spans="2:17">
      <c r="B236" s="6" t="s">
        <v>780</v>
      </c>
      <c r="C236" s="17" t="s">
        <v>781</v>
      </c>
      <c r="D236" s="18" t="s">
        <v>782</v>
      </c>
      <c r="E236" s="6" t="s">
        <v>430</v>
      </c>
      <c r="F236" s="6"/>
      <c r="G236" s="6" t="s">
        <v>461</v>
      </c>
      <c r="H236" s="6" t="s">
        <v>43</v>
      </c>
      <c r="I236" s="7">
        <v>72461</v>
      </c>
      <c r="J236" s="7">
        <v>82.5</v>
      </c>
      <c r="K236" s="7">
        <v>0</v>
      </c>
      <c r="L236" s="7">
        <v>205.7</v>
      </c>
      <c r="M236" s="8">
        <v>1E-4</v>
      </c>
      <c r="N236" s="8">
        <f t="shared" si="3"/>
        <v>6.8817066739607633E-4</v>
      </c>
      <c r="O236" s="8">
        <f>L236/'סכום נכסי הקרן'!$C$42</f>
        <v>1.1688527328575259E-4</v>
      </c>
      <c r="P236" s="44"/>
    </row>
    <row r="237" spans="2:17">
      <c r="B237" s="6" t="s">
        <v>783</v>
      </c>
      <c r="C237" s="17" t="s">
        <v>784</v>
      </c>
      <c r="D237" s="18" t="s">
        <v>638</v>
      </c>
      <c r="E237" s="6" t="s">
        <v>430</v>
      </c>
      <c r="F237" s="6"/>
      <c r="G237" s="6" t="s">
        <v>1289</v>
      </c>
      <c r="H237" s="6" t="s">
        <v>45</v>
      </c>
      <c r="I237" s="7">
        <v>4136</v>
      </c>
      <c r="J237" s="7">
        <v>252</v>
      </c>
      <c r="K237" s="7">
        <v>0</v>
      </c>
      <c r="L237" s="7">
        <v>45.97</v>
      </c>
      <c r="M237" s="8">
        <v>0</v>
      </c>
      <c r="N237" s="8">
        <f t="shared" si="3"/>
        <v>1.5379292941272547E-4</v>
      </c>
      <c r="O237" s="8">
        <f>L237/'סכום נכסי הקרן'!$C$42</f>
        <v>2.6121614063908831E-5</v>
      </c>
      <c r="P237" s="44"/>
      <c r="Q237" s="45"/>
    </row>
    <row r="238" spans="2:17">
      <c r="B238" s="6" t="s">
        <v>785</v>
      </c>
      <c r="C238" s="17" t="s">
        <v>786</v>
      </c>
      <c r="D238" s="18" t="s">
        <v>450</v>
      </c>
      <c r="E238" s="6" t="s">
        <v>430</v>
      </c>
      <c r="F238" s="6"/>
      <c r="G238" s="38" t="s">
        <v>1296</v>
      </c>
      <c r="H238" s="6" t="s">
        <v>43</v>
      </c>
      <c r="I238" s="7">
        <v>3910</v>
      </c>
      <c r="J238" s="7">
        <v>29398</v>
      </c>
      <c r="K238" s="7">
        <v>0</v>
      </c>
      <c r="L238" s="7">
        <v>3955.3</v>
      </c>
      <c r="M238" s="8">
        <v>0</v>
      </c>
      <c r="N238" s="8">
        <f t="shared" si="3"/>
        <v>1.3232481481534764E-2</v>
      </c>
      <c r="O238" s="8">
        <f>L238/'סכום נכסי הקרן'!$C$42</f>
        <v>2.2475270852072788E-3</v>
      </c>
      <c r="P238" s="44"/>
      <c r="Q238" s="47"/>
    </row>
    <row r="239" spans="2:17">
      <c r="B239" s="6" t="s">
        <v>787</v>
      </c>
      <c r="C239" s="17" t="s">
        <v>788</v>
      </c>
      <c r="D239" s="18" t="s">
        <v>620</v>
      </c>
      <c r="E239" s="6" t="s">
        <v>430</v>
      </c>
      <c r="F239" s="6"/>
      <c r="G239" s="6" t="s">
        <v>1289</v>
      </c>
      <c r="H239" s="6" t="s">
        <v>43</v>
      </c>
      <c r="I239" s="7">
        <v>476</v>
      </c>
      <c r="J239" s="7">
        <v>146560</v>
      </c>
      <c r="K239" s="7">
        <v>0</v>
      </c>
      <c r="L239" s="7">
        <v>2400.5300000000002</v>
      </c>
      <c r="M239" s="8">
        <v>0</v>
      </c>
      <c r="N239" s="8">
        <f t="shared" si="3"/>
        <v>8.0309884890826608E-3</v>
      </c>
      <c r="O239" s="8">
        <f>L239/'סכום נכסי הקרן'!$C$42</f>
        <v>1.3640573897941064E-3</v>
      </c>
      <c r="P239" s="44"/>
      <c r="Q239" s="45"/>
    </row>
    <row r="240" spans="2:17">
      <c r="B240" s="6" t="s">
        <v>789</v>
      </c>
      <c r="C240" s="17" t="s">
        <v>790</v>
      </c>
      <c r="D240" s="18" t="s">
        <v>620</v>
      </c>
      <c r="E240" s="6" t="s">
        <v>430</v>
      </c>
      <c r="F240" s="6"/>
      <c r="G240" s="38" t="s">
        <v>1296</v>
      </c>
      <c r="H240" s="6" t="s">
        <v>43</v>
      </c>
      <c r="I240" s="7">
        <v>407</v>
      </c>
      <c r="J240" s="7">
        <v>314873</v>
      </c>
      <c r="K240" s="7">
        <v>0</v>
      </c>
      <c r="L240" s="7">
        <v>4409.76</v>
      </c>
      <c r="M240" s="8">
        <v>0</v>
      </c>
      <c r="N240" s="8">
        <f t="shared" si="3"/>
        <v>1.4752880322102683E-2</v>
      </c>
      <c r="O240" s="8">
        <f>L240/'סכום נכסי הקרן'!$C$42</f>
        <v>2.5057656914175032E-3</v>
      </c>
      <c r="P240" s="44"/>
      <c r="Q240" s="46"/>
    </row>
    <row r="241" spans="2:17">
      <c r="B241" s="6" t="s">
        <v>791</v>
      </c>
      <c r="C241" s="17" t="s">
        <v>792</v>
      </c>
      <c r="D241" s="18" t="s">
        <v>620</v>
      </c>
      <c r="E241" s="6" t="s">
        <v>430</v>
      </c>
      <c r="F241" s="6"/>
      <c r="G241" s="37" t="s">
        <v>457</v>
      </c>
      <c r="H241" s="6" t="s">
        <v>43</v>
      </c>
      <c r="I241" s="7">
        <v>1479</v>
      </c>
      <c r="J241" s="7">
        <v>12659</v>
      </c>
      <c r="K241" s="7">
        <v>0</v>
      </c>
      <c r="L241" s="7">
        <v>644.25</v>
      </c>
      <c r="M241" s="8">
        <v>0</v>
      </c>
      <c r="N241" s="8">
        <f t="shared" si="3"/>
        <v>2.1553425010691404E-3</v>
      </c>
      <c r="O241" s="8">
        <f>L241/'סכום נכסי הקרן'!$C$42</f>
        <v>3.6608331217475015E-4</v>
      </c>
      <c r="P241" s="44"/>
      <c r="Q241" s="39"/>
    </row>
    <row r="242" spans="2:17">
      <c r="B242" s="6" t="s">
        <v>793</v>
      </c>
      <c r="C242" s="17" t="s">
        <v>794</v>
      </c>
      <c r="D242" s="18" t="s">
        <v>620</v>
      </c>
      <c r="E242" s="6" t="s">
        <v>430</v>
      </c>
      <c r="F242" s="6"/>
      <c r="G242" s="38" t="s">
        <v>1296</v>
      </c>
      <c r="H242" s="6" t="s">
        <v>43</v>
      </c>
      <c r="I242" s="7">
        <v>128</v>
      </c>
      <c r="J242" s="7">
        <v>171068</v>
      </c>
      <c r="K242" s="7">
        <v>0</v>
      </c>
      <c r="L242" s="7">
        <v>753.47</v>
      </c>
      <c r="M242" s="8">
        <v>0</v>
      </c>
      <c r="N242" s="8">
        <f t="shared" si="3"/>
        <v>2.520738710563547E-3</v>
      </c>
      <c r="O242" s="8">
        <f>L242/'סכום נכסי הקרן'!$C$42</f>
        <v>4.2814558513668455E-4</v>
      </c>
      <c r="P242" s="44"/>
      <c r="Q242" s="46"/>
    </row>
    <row r="243" spans="2:17">
      <c r="B243" s="6" t="s">
        <v>795</v>
      </c>
      <c r="C243" s="17" t="s">
        <v>796</v>
      </c>
      <c r="D243" s="18" t="s">
        <v>620</v>
      </c>
      <c r="E243" s="6" t="s">
        <v>430</v>
      </c>
      <c r="F243" s="6"/>
      <c r="G243" s="38" t="s">
        <v>1296</v>
      </c>
      <c r="H243" s="6" t="s">
        <v>43</v>
      </c>
      <c r="I243" s="7">
        <v>1662</v>
      </c>
      <c r="J243" s="7">
        <v>9169</v>
      </c>
      <c r="K243" s="7">
        <v>0</v>
      </c>
      <c r="L243" s="7">
        <v>524.37</v>
      </c>
      <c r="M243" s="8">
        <v>0</v>
      </c>
      <c r="N243" s="8">
        <f t="shared" si="3"/>
        <v>1.7542831933032598E-3</v>
      </c>
      <c r="O243" s="8">
        <f>L243/'סכום נכסי הקרן'!$C$42</f>
        <v>2.9796368863806556E-4</v>
      </c>
      <c r="P243" s="44"/>
      <c r="Q243" s="46"/>
    </row>
    <row r="244" spans="2:17">
      <c r="B244" s="6" t="s">
        <v>797</v>
      </c>
      <c r="C244" s="17" t="s">
        <v>798</v>
      </c>
      <c r="D244" s="18" t="s">
        <v>620</v>
      </c>
      <c r="E244" s="6" t="s">
        <v>430</v>
      </c>
      <c r="F244" s="6"/>
      <c r="G244" s="38" t="s">
        <v>1296</v>
      </c>
      <c r="H244" s="6" t="s">
        <v>43</v>
      </c>
      <c r="I244" s="7">
        <v>2266</v>
      </c>
      <c r="J244" s="7">
        <v>26190</v>
      </c>
      <c r="K244" s="7">
        <v>0</v>
      </c>
      <c r="L244" s="7">
        <v>2042.11</v>
      </c>
      <c r="M244" s="8">
        <v>0</v>
      </c>
      <c r="N244" s="8">
        <f t="shared" si="3"/>
        <v>6.8318920835984511E-3</v>
      </c>
      <c r="O244" s="8">
        <f>L244/'סכום נכסי הקרן'!$C$42</f>
        <v>1.1603917619327575E-3</v>
      </c>
      <c r="P244" s="44"/>
      <c r="Q244" s="46"/>
    </row>
    <row r="245" spans="2:17">
      <c r="B245" s="6" t="s">
        <v>799</v>
      </c>
      <c r="C245" s="17" t="s">
        <v>800</v>
      </c>
      <c r="D245" s="18" t="s">
        <v>450</v>
      </c>
      <c r="E245" s="6" t="s">
        <v>430</v>
      </c>
      <c r="F245" s="6"/>
      <c r="G245" s="38" t="s">
        <v>1292</v>
      </c>
      <c r="H245" s="6" t="s">
        <v>43</v>
      </c>
      <c r="I245" s="7">
        <v>15983</v>
      </c>
      <c r="J245" s="7">
        <v>2516</v>
      </c>
      <c r="K245" s="7">
        <v>0</v>
      </c>
      <c r="L245" s="7">
        <v>1383.74</v>
      </c>
      <c r="M245" s="8">
        <v>1E-4</v>
      </c>
      <c r="N245" s="8">
        <f t="shared" si="3"/>
        <v>4.6293110320984278E-3</v>
      </c>
      <c r="O245" s="8">
        <f>L245/'סכום נכסי הקרן'!$C$42</f>
        <v>7.8628501728938884E-4</v>
      </c>
      <c r="P245" s="44"/>
      <c r="Q245" s="46"/>
    </row>
    <row r="246" spans="2:17">
      <c r="B246" s="6" t="s">
        <v>801</v>
      </c>
      <c r="C246" s="17" t="s">
        <v>802</v>
      </c>
      <c r="D246" s="18" t="s">
        <v>450</v>
      </c>
      <c r="E246" s="6" t="s">
        <v>430</v>
      </c>
      <c r="F246" s="6"/>
      <c r="G246" s="37" t="s">
        <v>457</v>
      </c>
      <c r="H246" s="6" t="s">
        <v>43</v>
      </c>
      <c r="I246" s="7">
        <v>1615</v>
      </c>
      <c r="J246" s="7">
        <v>13898</v>
      </c>
      <c r="K246" s="7">
        <v>0</v>
      </c>
      <c r="L246" s="7">
        <v>772.34</v>
      </c>
      <c r="M246" s="8">
        <v>1E-4</v>
      </c>
      <c r="N246" s="8">
        <f t="shared" si="3"/>
        <v>2.5838684164155839E-3</v>
      </c>
      <c r="O246" s="8">
        <f>L246/'סכום נכסי הקרן'!$C$42</f>
        <v>4.388681184711627E-4</v>
      </c>
      <c r="P246" s="44"/>
      <c r="Q246" s="39"/>
    </row>
    <row r="247" spans="2:17">
      <c r="B247" s="6" t="s">
        <v>803</v>
      </c>
      <c r="C247" s="17" t="s">
        <v>804</v>
      </c>
      <c r="D247" s="18" t="s">
        <v>620</v>
      </c>
      <c r="E247" s="6" t="s">
        <v>430</v>
      </c>
      <c r="F247" s="6"/>
      <c r="G247" s="38" t="s">
        <v>1296</v>
      </c>
      <c r="H247" s="6" t="s">
        <v>43</v>
      </c>
      <c r="I247" s="7">
        <v>462</v>
      </c>
      <c r="J247" s="7">
        <v>146960</v>
      </c>
      <c r="K247" s="7">
        <v>0</v>
      </c>
      <c r="L247" s="7">
        <v>2336.2800000000002</v>
      </c>
      <c r="M247" s="8">
        <v>0</v>
      </c>
      <c r="N247" s="8">
        <f t="shared" si="3"/>
        <v>7.8160397025965264E-3</v>
      </c>
      <c r="O247" s="8">
        <f>L247/'סכום נכסי הקרן'!$C$42</f>
        <v>1.3275484991348474E-3</v>
      </c>
      <c r="P247" s="44"/>
      <c r="Q247" s="46"/>
    </row>
    <row r="248" spans="2:17">
      <c r="B248" s="6" t="s">
        <v>805</v>
      </c>
      <c r="C248" s="17" t="s">
        <v>806</v>
      </c>
      <c r="D248" s="18" t="s">
        <v>620</v>
      </c>
      <c r="E248" s="6" t="s">
        <v>430</v>
      </c>
      <c r="F248" s="6"/>
      <c r="G248" s="38" t="s">
        <v>1296</v>
      </c>
      <c r="H248" s="6" t="s">
        <v>43</v>
      </c>
      <c r="I248" s="7">
        <v>8633</v>
      </c>
      <c r="J248" s="7">
        <v>7761</v>
      </c>
      <c r="K248" s="7">
        <v>0</v>
      </c>
      <c r="L248" s="7">
        <v>2305.4899999999998</v>
      </c>
      <c r="M248" s="8">
        <v>0</v>
      </c>
      <c r="N248" s="8">
        <f t="shared" si="3"/>
        <v>7.713031560403402E-3</v>
      </c>
      <c r="O248" s="8">
        <f>L248/'סכום נכסי הקרן'!$C$42</f>
        <v>1.3100526432064644E-3</v>
      </c>
      <c r="P248" s="44"/>
      <c r="Q248" s="46"/>
    </row>
    <row r="249" spans="2:17">
      <c r="B249" s="6" t="s">
        <v>807</v>
      </c>
      <c r="C249" s="17" t="s">
        <v>808</v>
      </c>
      <c r="D249" s="18" t="s">
        <v>638</v>
      </c>
      <c r="E249" s="6" t="s">
        <v>430</v>
      </c>
      <c r="F249" s="6"/>
      <c r="G249" s="37" t="s">
        <v>734</v>
      </c>
      <c r="H249" s="6" t="s">
        <v>45</v>
      </c>
      <c r="I249" s="7">
        <v>106245</v>
      </c>
      <c r="J249" s="7">
        <v>123</v>
      </c>
      <c r="K249" s="7">
        <v>0</v>
      </c>
      <c r="L249" s="7">
        <v>576.41</v>
      </c>
      <c r="M249" s="8">
        <v>6.9999999999999999E-4</v>
      </c>
      <c r="N249" s="8">
        <f t="shared" si="3"/>
        <v>1.9283833465910177E-3</v>
      </c>
      <c r="O249" s="8">
        <f>L249/'סכום נכסי הקרן'!$C$42</f>
        <v>3.2753446949266234E-4</v>
      </c>
      <c r="P249" s="44"/>
      <c r="Q249" s="39"/>
    </row>
    <row r="250" spans="2:17">
      <c r="B250" s="6" t="s">
        <v>809</v>
      </c>
      <c r="C250" s="17" t="s">
        <v>810</v>
      </c>
      <c r="D250" s="18" t="s">
        <v>96</v>
      </c>
      <c r="E250" s="6" t="s">
        <v>430</v>
      </c>
      <c r="F250" s="6"/>
      <c r="G250" s="37" t="s">
        <v>457</v>
      </c>
      <c r="H250" s="6" t="s">
        <v>67</v>
      </c>
      <c r="I250" s="7">
        <v>5045</v>
      </c>
      <c r="J250" s="7">
        <v>51150</v>
      </c>
      <c r="K250" s="7">
        <v>0</v>
      </c>
      <c r="L250" s="7">
        <v>1143.69</v>
      </c>
      <c r="M250" s="8">
        <v>0</v>
      </c>
      <c r="N250" s="8">
        <f t="shared" si="3"/>
        <v>3.8262222197093759E-3</v>
      </c>
      <c r="O250" s="8">
        <f>L250/'סכום נכסי הקרן'!$C$42</f>
        <v>6.4988098300526197E-4</v>
      </c>
      <c r="P250" s="44"/>
      <c r="Q250" s="39"/>
    </row>
    <row r="251" spans="2:17">
      <c r="B251" s="6" t="s">
        <v>811</v>
      </c>
      <c r="C251" s="17" t="s">
        <v>812</v>
      </c>
      <c r="D251" s="18" t="s">
        <v>620</v>
      </c>
      <c r="E251" s="6" t="s">
        <v>430</v>
      </c>
      <c r="F251" s="6"/>
      <c r="G251" s="38" t="s">
        <v>1296</v>
      </c>
      <c r="H251" s="6" t="s">
        <v>43</v>
      </c>
      <c r="I251" s="7">
        <v>3784</v>
      </c>
      <c r="J251" s="7">
        <v>25485</v>
      </c>
      <c r="K251" s="7">
        <v>0</v>
      </c>
      <c r="L251" s="7">
        <v>3318.34</v>
      </c>
      <c r="M251" s="8">
        <v>1E-4</v>
      </c>
      <c r="N251" s="8">
        <f t="shared" si="3"/>
        <v>1.1101527722154088E-2</v>
      </c>
      <c r="O251" s="8">
        <f>L251/'סכום נכסי הקרן'!$C$42</f>
        <v>1.8855861825719216E-3</v>
      </c>
      <c r="P251" s="44"/>
      <c r="Q251" s="39"/>
    </row>
    <row r="252" spans="2:17">
      <c r="B252" s="6" t="s">
        <v>813</v>
      </c>
      <c r="C252" s="17" t="s">
        <v>814</v>
      </c>
      <c r="D252" s="18" t="s">
        <v>620</v>
      </c>
      <c r="E252" s="6" t="s">
        <v>430</v>
      </c>
      <c r="F252" s="6"/>
      <c r="G252" s="37" t="s">
        <v>626</v>
      </c>
      <c r="H252" s="6" t="s">
        <v>43</v>
      </c>
      <c r="I252" s="7">
        <v>3821</v>
      </c>
      <c r="J252" s="7">
        <v>8067</v>
      </c>
      <c r="K252" s="7">
        <v>0</v>
      </c>
      <c r="L252" s="7">
        <v>1060.6500000000001</v>
      </c>
      <c r="M252" s="8">
        <v>1E-4</v>
      </c>
      <c r="N252" s="8">
        <f t="shared" si="3"/>
        <v>3.5484113678835609E-3</v>
      </c>
      <c r="O252" s="8">
        <f>L252/'סכום נכסי הקרן'!$C$42</f>
        <v>6.0269501755242348E-4</v>
      </c>
      <c r="P252" s="44"/>
      <c r="Q252" s="39"/>
    </row>
    <row r="253" spans="2:17">
      <c r="B253" s="6" t="s">
        <v>815</v>
      </c>
      <c r="C253" s="17" t="s">
        <v>816</v>
      </c>
      <c r="D253" s="18" t="s">
        <v>620</v>
      </c>
      <c r="E253" s="6" t="s">
        <v>430</v>
      </c>
      <c r="F253" s="6"/>
      <c r="G253" s="6" t="s">
        <v>1290</v>
      </c>
      <c r="H253" s="6" t="s">
        <v>43</v>
      </c>
      <c r="I253" s="7">
        <v>9246</v>
      </c>
      <c r="J253" s="7">
        <v>5214</v>
      </c>
      <c r="K253" s="7">
        <v>0</v>
      </c>
      <c r="L253" s="7">
        <v>1658.86</v>
      </c>
      <c r="M253" s="8">
        <v>2.9999999999999997E-4</v>
      </c>
      <c r="N253" s="8">
        <f t="shared" si="3"/>
        <v>5.5497267540916629E-3</v>
      </c>
      <c r="O253" s="8">
        <f>L253/'סכום נכסי הקרן'!$C$42</f>
        <v>9.4261693943997835E-4</v>
      </c>
      <c r="P253" s="44"/>
      <c r="Q253" s="46"/>
    </row>
    <row r="254" spans="2:17">
      <c r="B254" s="6" t="s">
        <v>817</v>
      </c>
      <c r="C254" s="17" t="s">
        <v>818</v>
      </c>
      <c r="D254" s="18" t="s">
        <v>620</v>
      </c>
      <c r="E254" s="6" t="s">
        <v>430</v>
      </c>
      <c r="F254" s="6"/>
      <c r="G254" s="6" t="s">
        <v>1290</v>
      </c>
      <c r="H254" s="6" t="s">
        <v>43</v>
      </c>
      <c r="I254" s="7">
        <v>2741</v>
      </c>
      <c r="J254" s="7">
        <v>54122</v>
      </c>
      <c r="K254" s="7">
        <v>0</v>
      </c>
      <c r="L254" s="7">
        <v>5104.67</v>
      </c>
      <c r="M254" s="8">
        <v>0</v>
      </c>
      <c r="N254" s="8">
        <f t="shared" si="3"/>
        <v>1.7077706177621433E-2</v>
      </c>
      <c r="O254" s="8">
        <f>L254/'סכום נכסי הקרן'!$C$42</f>
        <v>2.9006356246163477E-3</v>
      </c>
      <c r="P254" s="44"/>
      <c r="Q254" s="46"/>
    </row>
    <row r="255" spans="2:17">
      <c r="B255" s="6" t="s">
        <v>1299</v>
      </c>
      <c r="C255" s="17" t="s">
        <v>819</v>
      </c>
      <c r="D255" s="18" t="s">
        <v>450</v>
      </c>
      <c r="E255" s="6" t="s">
        <v>430</v>
      </c>
      <c r="F255" s="6"/>
      <c r="G255" s="6" t="s">
        <v>693</v>
      </c>
      <c r="H255" s="6" t="s">
        <v>43</v>
      </c>
      <c r="I255" s="7">
        <v>19042</v>
      </c>
      <c r="J255" s="7">
        <v>901</v>
      </c>
      <c r="K255" s="7">
        <v>0</v>
      </c>
      <c r="L255" s="7">
        <v>590.37</v>
      </c>
      <c r="M255" s="8">
        <v>0</v>
      </c>
      <c r="N255" s="8">
        <f t="shared" si="3"/>
        <v>1.9750866159971882E-3</v>
      </c>
      <c r="O255" s="8">
        <f>L255/'סכום נכסי הקרן'!$C$42</f>
        <v>3.354669848794835E-4</v>
      </c>
      <c r="P255" s="44"/>
      <c r="Q255" s="46"/>
    </row>
    <row r="258" spans="2:8">
      <c r="B258" s="6" t="s">
        <v>103</v>
      </c>
      <c r="C258" s="17"/>
      <c r="D258" s="18"/>
      <c r="E258" s="6"/>
      <c r="F258" s="6"/>
      <c r="G258" s="6"/>
      <c r="H258" s="6"/>
    </row>
    <row r="262" spans="2:8">
      <c r="B262" s="5" t="s">
        <v>74</v>
      </c>
    </row>
    <row r="265" spans="2:8">
      <c r="B265" s="6"/>
    </row>
    <row r="266" spans="2:8">
      <c r="B266" s="6"/>
    </row>
    <row r="267" spans="2:8">
      <c r="B267" s="6"/>
    </row>
    <row r="268" spans="2:8">
      <c r="B268" s="6"/>
    </row>
    <row r="269" spans="2:8">
      <c r="B269" s="6"/>
    </row>
    <row r="270" spans="2:8">
      <c r="B270" s="6"/>
    </row>
    <row r="271" spans="2:8">
      <c r="B271" s="6"/>
    </row>
    <row r="272" spans="2:8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40"/>
  <sheetViews>
    <sheetView rightToLeft="1" topLeftCell="A73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1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</row>
    <row r="6" spans="2:14" ht="15.6">
      <c r="B6" s="2" t="s">
        <v>104</v>
      </c>
    </row>
    <row r="7" spans="2:14" ht="15.6">
      <c r="B7" s="2" t="s">
        <v>820</v>
      </c>
    </row>
    <row r="8" spans="2:14">
      <c r="B8" s="3" t="s">
        <v>76</v>
      </c>
      <c r="C8" s="3" t="s">
        <v>77</v>
      </c>
      <c r="D8" s="3" t="s">
        <v>106</v>
      </c>
      <c r="E8" s="3" t="s">
        <v>78</v>
      </c>
      <c r="F8" s="3" t="s">
        <v>160</v>
      </c>
      <c r="G8" s="3" t="s">
        <v>81</v>
      </c>
      <c r="H8" s="3" t="s">
        <v>109</v>
      </c>
      <c r="I8" s="3" t="s">
        <v>42</v>
      </c>
      <c r="J8" s="3" t="s">
        <v>110</v>
      </c>
      <c r="K8" s="3" t="s">
        <v>84</v>
      </c>
      <c r="L8" s="3" t="s">
        <v>111</v>
      </c>
      <c r="M8" s="3" t="s">
        <v>112</v>
      </c>
      <c r="N8" s="3" t="s">
        <v>113</v>
      </c>
    </row>
    <row r="9" spans="2:14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821</v>
      </c>
      <c r="C11" s="12"/>
      <c r="D11" s="19"/>
      <c r="E11" s="3"/>
      <c r="F11" s="3"/>
      <c r="G11" s="3"/>
      <c r="H11" s="9">
        <v>3551884.97</v>
      </c>
      <c r="K11" s="9">
        <v>306141.46999999997</v>
      </c>
      <c r="M11" s="10">
        <v>1</v>
      </c>
      <c r="N11" s="10">
        <v>0.17399999999999999</v>
      </c>
    </row>
    <row r="12" spans="2:14">
      <c r="B12" s="3" t="s">
        <v>90</v>
      </c>
      <c r="C12" s="12"/>
      <c r="D12" s="19"/>
      <c r="E12" s="3"/>
      <c r="F12" s="3"/>
      <c r="G12" s="3"/>
      <c r="H12" s="9">
        <v>2421117.9700000002</v>
      </c>
      <c r="K12" s="9">
        <v>56280.94</v>
      </c>
      <c r="M12" s="10">
        <v>0.18379999999999999</v>
      </c>
      <c r="N12" s="10">
        <v>3.2000000000000001E-2</v>
      </c>
    </row>
    <row r="13" spans="2:14">
      <c r="B13" s="13" t="s">
        <v>822</v>
      </c>
      <c r="C13" s="14"/>
      <c r="D13" s="20"/>
      <c r="E13" s="13"/>
      <c r="F13" s="13"/>
      <c r="G13" s="13"/>
      <c r="H13" s="15">
        <v>75000.45</v>
      </c>
      <c r="K13" s="15">
        <v>1494.75</v>
      </c>
      <c r="M13" s="16">
        <v>4.8999999999999998E-3</v>
      </c>
      <c r="N13" s="16">
        <v>8.0000000000000004E-4</v>
      </c>
    </row>
    <row r="14" spans="2:14">
      <c r="B14" s="6" t="s">
        <v>823</v>
      </c>
      <c r="C14" s="17">
        <v>1150259</v>
      </c>
      <c r="D14" s="18" t="s">
        <v>122</v>
      </c>
      <c r="E14" s="18">
        <v>511303661</v>
      </c>
      <c r="F14" s="6" t="s">
        <v>824</v>
      </c>
      <c r="G14" s="6" t="s">
        <v>92</v>
      </c>
      <c r="H14" s="7">
        <v>75000</v>
      </c>
      <c r="I14" s="7">
        <v>1993</v>
      </c>
      <c r="J14" s="7">
        <v>0</v>
      </c>
      <c r="K14" s="7">
        <v>1494.75</v>
      </c>
      <c r="L14" s="8">
        <v>1.5E-3</v>
      </c>
      <c r="M14" s="8">
        <v>4.8999999999999998E-3</v>
      </c>
      <c r="N14" s="8">
        <v>8.0000000000000004E-4</v>
      </c>
    </row>
    <row r="15" spans="2:14">
      <c r="B15" s="6" t="s">
        <v>825</v>
      </c>
      <c r="C15" s="17">
        <v>1145044</v>
      </c>
      <c r="D15" s="18" t="s">
        <v>122</v>
      </c>
      <c r="E15" s="18">
        <v>513534974</v>
      </c>
      <c r="F15" s="6" t="s">
        <v>824</v>
      </c>
      <c r="G15" s="6" t="s">
        <v>92</v>
      </c>
      <c r="H15" s="7">
        <v>0.45</v>
      </c>
      <c r="I15" s="7">
        <v>498.2</v>
      </c>
      <c r="J15" s="7">
        <v>0</v>
      </c>
      <c r="K15" s="7">
        <v>0</v>
      </c>
      <c r="L15" s="8">
        <v>0</v>
      </c>
      <c r="M15" s="8">
        <v>0</v>
      </c>
      <c r="N15" s="8">
        <v>0</v>
      </c>
    </row>
    <row r="16" spans="2:14">
      <c r="B16" s="13" t="s">
        <v>826</v>
      </c>
      <c r="C16" s="14"/>
      <c r="D16" s="20"/>
      <c r="E16" s="13"/>
      <c r="F16" s="13"/>
      <c r="G16" s="13"/>
      <c r="H16" s="15">
        <v>764756.53</v>
      </c>
      <c r="K16" s="15">
        <v>47944.84</v>
      </c>
      <c r="M16" s="16">
        <v>0.15659999999999999</v>
      </c>
      <c r="N16" s="16">
        <v>2.7199999999999998E-2</v>
      </c>
    </row>
    <row r="17" spans="2:14">
      <c r="B17" s="6" t="s">
        <v>827</v>
      </c>
      <c r="C17" s="17">
        <v>1167584</v>
      </c>
      <c r="D17" s="18" t="s">
        <v>122</v>
      </c>
      <c r="E17" s="18">
        <v>511303661</v>
      </c>
      <c r="F17" s="6" t="s">
        <v>824</v>
      </c>
      <c r="G17" s="6" t="s">
        <v>92</v>
      </c>
      <c r="H17" s="7">
        <v>116325</v>
      </c>
      <c r="I17" s="7">
        <v>1980</v>
      </c>
      <c r="J17" s="7">
        <v>0</v>
      </c>
      <c r="K17" s="7">
        <v>2303.2399999999998</v>
      </c>
      <c r="L17" s="8">
        <v>5.7999999999999996E-3</v>
      </c>
      <c r="M17" s="8">
        <v>7.4999999999999997E-3</v>
      </c>
      <c r="N17" s="8">
        <v>1.2999999999999999E-3</v>
      </c>
    </row>
    <row r="18" spans="2:14">
      <c r="B18" s="6" t="s">
        <v>828</v>
      </c>
      <c r="C18" s="17">
        <v>1150374</v>
      </c>
      <c r="D18" s="18" t="s">
        <v>122</v>
      </c>
      <c r="E18" s="18">
        <v>511776783</v>
      </c>
      <c r="F18" s="6" t="s">
        <v>824</v>
      </c>
      <c r="G18" s="6" t="s">
        <v>92</v>
      </c>
      <c r="H18" s="7">
        <v>103090</v>
      </c>
      <c r="I18" s="7">
        <v>1808</v>
      </c>
      <c r="J18" s="7">
        <v>0</v>
      </c>
      <c r="K18" s="7">
        <v>1863.87</v>
      </c>
      <c r="L18" s="8">
        <v>3.5999999999999999E-3</v>
      </c>
      <c r="M18" s="8">
        <v>6.1000000000000004E-3</v>
      </c>
      <c r="N18" s="8">
        <v>1.1000000000000001E-3</v>
      </c>
    </row>
    <row r="19" spans="2:14">
      <c r="B19" s="6" t="s">
        <v>829</v>
      </c>
      <c r="C19" s="17">
        <v>1149939</v>
      </c>
      <c r="D19" s="18" t="s">
        <v>122</v>
      </c>
      <c r="E19" s="18">
        <v>511776783</v>
      </c>
      <c r="F19" s="6" t="s">
        <v>824</v>
      </c>
      <c r="G19" s="6" t="s">
        <v>92</v>
      </c>
      <c r="H19" s="7">
        <v>7850</v>
      </c>
      <c r="I19" s="7">
        <v>4134</v>
      </c>
      <c r="J19" s="7">
        <v>0</v>
      </c>
      <c r="K19" s="7">
        <v>324.52</v>
      </c>
      <c r="L19" s="8">
        <v>2.0000000000000001E-4</v>
      </c>
      <c r="M19" s="8">
        <v>1.1000000000000001E-3</v>
      </c>
      <c r="N19" s="8">
        <v>2.0000000000000001E-4</v>
      </c>
    </row>
    <row r="20" spans="2:14">
      <c r="B20" s="6" t="s">
        <v>830</v>
      </c>
      <c r="C20" s="17">
        <v>1149020</v>
      </c>
      <c r="D20" s="18" t="s">
        <v>122</v>
      </c>
      <c r="E20" s="18">
        <v>511776783</v>
      </c>
      <c r="F20" s="6" t="s">
        <v>824</v>
      </c>
      <c r="G20" s="6" t="s">
        <v>92</v>
      </c>
      <c r="H20" s="7">
        <v>162818</v>
      </c>
      <c r="I20" s="7">
        <v>1293</v>
      </c>
      <c r="J20" s="7">
        <v>0</v>
      </c>
      <c r="K20" s="7">
        <v>2105.2399999999998</v>
      </c>
      <c r="L20" s="8">
        <v>4.0000000000000002E-4</v>
      </c>
      <c r="M20" s="8">
        <v>6.8999999999999999E-3</v>
      </c>
      <c r="N20" s="8">
        <v>1.1999999999999999E-3</v>
      </c>
    </row>
    <row r="21" spans="2:14">
      <c r="B21" s="6" t="s">
        <v>831</v>
      </c>
      <c r="C21" s="17">
        <v>1149871</v>
      </c>
      <c r="D21" s="18" t="s">
        <v>122</v>
      </c>
      <c r="E21" s="18">
        <v>511776783</v>
      </c>
      <c r="F21" s="6" t="s">
        <v>824</v>
      </c>
      <c r="G21" s="6" t="s">
        <v>92</v>
      </c>
      <c r="H21" s="7">
        <v>54163</v>
      </c>
      <c r="I21" s="7">
        <v>1730</v>
      </c>
      <c r="J21" s="7">
        <v>0</v>
      </c>
      <c r="K21" s="7">
        <v>937.02</v>
      </c>
      <c r="L21" s="8">
        <v>2E-3</v>
      </c>
      <c r="M21" s="8">
        <v>3.0999999999999999E-3</v>
      </c>
      <c r="N21" s="8">
        <v>5.0000000000000001E-4</v>
      </c>
    </row>
    <row r="22" spans="2:14">
      <c r="B22" s="6" t="s">
        <v>832</v>
      </c>
      <c r="C22" s="17">
        <v>1148162</v>
      </c>
      <c r="D22" s="18" t="s">
        <v>122</v>
      </c>
      <c r="E22" s="18">
        <v>513765339</v>
      </c>
      <c r="F22" s="6" t="s">
        <v>824</v>
      </c>
      <c r="G22" s="6" t="s">
        <v>92</v>
      </c>
      <c r="H22" s="7">
        <v>39034.949999999997</v>
      </c>
      <c r="I22" s="7">
        <v>11010</v>
      </c>
      <c r="J22" s="7">
        <v>0</v>
      </c>
      <c r="K22" s="7">
        <v>4297.75</v>
      </c>
      <c r="L22" s="8">
        <v>4.0000000000000002E-4</v>
      </c>
      <c r="M22" s="8">
        <v>1.4E-2</v>
      </c>
      <c r="N22" s="8">
        <v>2.3999999999999998E-3</v>
      </c>
    </row>
    <row r="23" spans="2:14">
      <c r="B23" s="6" t="s">
        <v>833</v>
      </c>
      <c r="C23" s="17">
        <v>1147909</v>
      </c>
      <c r="D23" s="18" t="s">
        <v>122</v>
      </c>
      <c r="E23" s="18">
        <v>513765339</v>
      </c>
      <c r="F23" s="6" t="s">
        <v>824</v>
      </c>
      <c r="G23" s="6" t="s">
        <v>92</v>
      </c>
      <c r="H23" s="7">
        <v>10291</v>
      </c>
      <c r="I23" s="7">
        <v>4107</v>
      </c>
      <c r="J23" s="7">
        <v>0</v>
      </c>
      <c r="K23" s="7">
        <v>422.65</v>
      </c>
      <c r="L23" s="8">
        <v>2.9999999999999997E-4</v>
      </c>
      <c r="M23" s="8">
        <v>1.4E-3</v>
      </c>
      <c r="N23" s="8">
        <v>2.0000000000000001E-4</v>
      </c>
    </row>
    <row r="24" spans="2:14">
      <c r="B24" s="6" t="s">
        <v>834</v>
      </c>
      <c r="C24" s="17">
        <v>1147271</v>
      </c>
      <c r="D24" s="18" t="s">
        <v>122</v>
      </c>
      <c r="E24" s="18">
        <v>510938608</v>
      </c>
      <c r="F24" s="6" t="s">
        <v>824</v>
      </c>
      <c r="G24" s="6" t="s">
        <v>92</v>
      </c>
      <c r="H24" s="7">
        <v>41430</v>
      </c>
      <c r="I24" s="7">
        <v>16240</v>
      </c>
      <c r="J24" s="7">
        <v>0</v>
      </c>
      <c r="K24" s="7">
        <v>6728.23</v>
      </c>
      <c r="L24" s="8">
        <v>4.8999999999999998E-3</v>
      </c>
      <c r="M24" s="8">
        <v>2.1999999999999999E-2</v>
      </c>
      <c r="N24" s="8">
        <v>3.8E-3</v>
      </c>
    </row>
    <row r="25" spans="2:14">
      <c r="B25" s="6" t="s">
        <v>835</v>
      </c>
      <c r="C25" s="17">
        <v>1146505</v>
      </c>
      <c r="D25" s="18" t="s">
        <v>122</v>
      </c>
      <c r="E25" s="18">
        <v>510938608</v>
      </c>
      <c r="F25" s="6" t="s">
        <v>824</v>
      </c>
      <c r="G25" s="6" t="s">
        <v>92</v>
      </c>
      <c r="H25" s="7">
        <v>15575</v>
      </c>
      <c r="I25" s="7">
        <v>37330</v>
      </c>
      <c r="J25" s="7">
        <v>0</v>
      </c>
      <c r="K25" s="7">
        <v>5814.15</v>
      </c>
      <c r="L25" s="8">
        <v>1.1999999999999999E-3</v>
      </c>
      <c r="M25" s="8">
        <v>1.9E-2</v>
      </c>
      <c r="N25" s="8">
        <v>3.3E-3</v>
      </c>
    </row>
    <row r="26" spans="2:14">
      <c r="B26" s="6" t="s">
        <v>836</v>
      </c>
      <c r="C26" s="17">
        <v>1147248</v>
      </c>
      <c r="D26" s="18" t="s">
        <v>122</v>
      </c>
      <c r="E26" s="18">
        <v>510938608</v>
      </c>
      <c r="F26" s="6" t="s">
        <v>824</v>
      </c>
      <c r="G26" s="6" t="s">
        <v>92</v>
      </c>
      <c r="H26" s="7">
        <v>43002</v>
      </c>
      <c r="I26" s="7">
        <v>2394</v>
      </c>
      <c r="J26" s="7">
        <v>0</v>
      </c>
      <c r="K26" s="7">
        <v>1029.47</v>
      </c>
      <c r="L26" s="8">
        <v>1.1999999999999999E-3</v>
      </c>
      <c r="M26" s="8">
        <v>3.3999999999999998E-3</v>
      </c>
      <c r="N26" s="8">
        <v>5.9999999999999995E-4</v>
      </c>
    </row>
    <row r="27" spans="2:14">
      <c r="B27" s="6" t="s">
        <v>837</v>
      </c>
      <c r="C27" s="17">
        <v>1146794</v>
      </c>
      <c r="D27" s="18" t="s">
        <v>122</v>
      </c>
      <c r="E27" s="18">
        <v>510938608</v>
      </c>
      <c r="F27" s="6" t="s">
        <v>824</v>
      </c>
      <c r="G27" s="6" t="s">
        <v>92</v>
      </c>
      <c r="H27" s="7">
        <v>82</v>
      </c>
      <c r="I27" s="7">
        <v>49420</v>
      </c>
      <c r="J27" s="7">
        <v>0</v>
      </c>
      <c r="K27" s="7">
        <v>40.520000000000003</v>
      </c>
      <c r="L27" s="8">
        <v>0</v>
      </c>
      <c r="M27" s="8">
        <v>1E-4</v>
      </c>
      <c r="N27" s="8">
        <v>0</v>
      </c>
    </row>
    <row r="28" spans="2:14">
      <c r="B28" s="6" t="s">
        <v>838</v>
      </c>
      <c r="C28" s="17">
        <v>1146471</v>
      </c>
      <c r="D28" s="18" t="s">
        <v>122</v>
      </c>
      <c r="E28" s="18">
        <v>510938608</v>
      </c>
      <c r="F28" s="6" t="s">
        <v>824</v>
      </c>
      <c r="G28" s="6" t="s">
        <v>92</v>
      </c>
      <c r="H28" s="7">
        <v>47331</v>
      </c>
      <c r="I28" s="7">
        <v>12220</v>
      </c>
      <c r="J28" s="7">
        <v>0</v>
      </c>
      <c r="K28" s="7">
        <v>5783.85</v>
      </c>
      <c r="L28" s="8">
        <v>1E-3</v>
      </c>
      <c r="M28" s="8">
        <v>1.89E-2</v>
      </c>
      <c r="N28" s="8">
        <v>3.3E-3</v>
      </c>
    </row>
    <row r="29" spans="2:14">
      <c r="B29" s="6" t="s">
        <v>839</v>
      </c>
      <c r="C29" s="17">
        <v>1143734</v>
      </c>
      <c r="D29" s="18" t="s">
        <v>122</v>
      </c>
      <c r="E29" s="18">
        <v>513534974</v>
      </c>
      <c r="F29" s="6" t="s">
        <v>824</v>
      </c>
      <c r="G29" s="6" t="s">
        <v>92</v>
      </c>
      <c r="H29" s="7">
        <v>25837.58</v>
      </c>
      <c r="I29" s="7">
        <v>10300</v>
      </c>
      <c r="J29" s="7">
        <v>0</v>
      </c>
      <c r="K29" s="7">
        <v>2661.27</v>
      </c>
      <c r="L29" s="8">
        <v>5.0000000000000001E-4</v>
      </c>
      <c r="M29" s="8">
        <v>8.6999999999999994E-3</v>
      </c>
      <c r="N29" s="8">
        <v>1.5E-3</v>
      </c>
    </row>
    <row r="30" spans="2:14">
      <c r="B30" s="6" t="s">
        <v>840</v>
      </c>
      <c r="C30" s="17">
        <v>1160159</v>
      </c>
      <c r="D30" s="18" t="s">
        <v>122</v>
      </c>
      <c r="E30" s="18">
        <v>513534974</v>
      </c>
      <c r="F30" s="6" t="s">
        <v>824</v>
      </c>
      <c r="G30" s="6" t="s">
        <v>92</v>
      </c>
      <c r="H30" s="7">
        <v>10264</v>
      </c>
      <c r="I30" s="7">
        <v>3623</v>
      </c>
      <c r="J30" s="7">
        <v>0</v>
      </c>
      <c r="K30" s="7">
        <v>371.86</v>
      </c>
      <c r="L30" s="8">
        <v>1.1999999999999999E-3</v>
      </c>
      <c r="M30" s="8">
        <v>1.1999999999999999E-3</v>
      </c>
      <c r="N30" s="8">
        <v>2.0000000000000001E-4</v>
      </c>
    </row>
    <row r="31" spans="2:14">
      <c r="B31" s="6" t="s">
        <v>841</v>
      </c>
      <c r="C31" s="17">
        <v>1144385</v>
      </c>
      <c r="D31" s="18" t="s">
        <v>122</v>
      </c>
      <c r="E31" s="18">
        <v>513534974</v>
      </c>
      <c r="F31" s="6" t="s">
        <v>824</v>
      </c>
      <c r="G31" s="6" t="s">
        <v>92</v>
      </c>
      <c r="H31" s="7">
        <v>57362</v>
      </c>
      <c r="I31" s="7">
        <v>13020</v>
      </c>
      <c r="J31" s="7">
        <v>0</v>
      </c>
      <c r="K31" s="7">
        <v>7468.53</v>
      </c>
      <c r="L31" s="8">
        <v>2.2000000000000001E-3</v>
      </c>
      <c r="M31" s="8">
        <v>2.4400000000000002E-2</v>
      </c>
      <c r="N31" s="8">
        <v>4.1999999999999997E-3</v>
      </c>
    </row>
    <row r="32" spans="2:14">
      <c r="B32" s="6" t="s">
        <v>842</v>
      </c>
      <c r="C32" s="17">
        <v>1144401</v>
      </c>
      <c r="D32" s="18" t="s">
        <v>122</v>
      </c>
      <c r="E32" s="18">
        <v>513534974</v>
      </c>
      <c r="F32" s="6" t="s">
        <v>824</v>
      </c>
      <c r="G32" s="6" t="s">
        <v>92</v>
      </c>
      <c r="H32" s="7">
        <v>25591</v>
      </c>
      <c r="I32" s="7">
        <v>20300</v>
      </c>
      <c r="J32" s="7">
        <v>0</v>
      </c>
      <c r="K32" s="7">
        <v>5194.97</v>
      </c>
      <c r="L32" s="8">
        <v>1.5E-3</v>
      </c>
      <c r="M32" s="8">
        <v>1.7000000000000001E-2</v>
      </c>
      <c r="N32" s="8">
        <v>3.0000000000000001E-3</v>
      </c>
    </row>
    <row r="33" spans="2:14">
      <c r="B33" s="6" t="s">
        <v>843</v>
      </c>
      <c r="C33" s="17">
        <v>1144526</v>
      </c>
      <c r="D33" s="18" t="s">
        <v>122</v>
      </c>
      <c r="E33" s="18">
        <v>513534974</v>
      </c>
      <c r="F33" s="6" t="s">
        <v>824</v>
      </c>
      <c r="G33" s="6" t="s">
        <v>92</v>
      </c>
      <c r="H33" s="7">
        <v>4710</v>
      </c>
      <c r="I33" s="7">
        <v>12690</v>
      </c>
      <c r="J33" s="7">
        <v>0</v>
      </c>
      <c r="K33" s="7">
        <v>597.70000000000005</v>
      </c>
      <c r="L33" s="8">
        <v>2.9999999999999997E-4</v>
      </c>
      <c r="M33" s="8">
        <v>2E-3</v>
      </c>
      <c r="N33" s="8">
        <v>2.9999999999999997E-4</v>
      </c>
    </row>
    <row r="34" spans="2:14">
      <c r="B34" s="13" t="s">
        <v>844</v>
      </c>
      <c r="C34" s="14"/>
      <c r="D34" s="20"/>
      <c r="E34" s="13"/>
      <c r="F34" s="13"/>
      <c r="G34" s="13"/>
      <c r="H34" s="15">
        <v>1581360.99</v>
      </c>
      <c r="K34" s="15">
        <v>6841.35</v>
      </c>
      <c r="M34" s="16">
        <v>2.23E-2</v>
      </c>
      <c r="N34" s="16">
        <v>3.8999999999999998E-3</v>
      </c>
    </row>
    <row r="35" spans="2:14">
      <c r="B35" s="6" t="s">
        <v>845</v>
      </c>
      <c r="C35" s="17">
        <v>1148261</v>
      </c>
      <c r="D35" s="18" t="s">
        <v>122</v>
      </c>
      <c r="E35" s="18">
        <v>513765339</v>
      </c>
      <c r="F35" s="6" t="s">
        <v>846</v>
      </c>
      <c r="G35" s="6" t="s">
        <v>92</v>
      </c>
      <c r="H35" s="7">
        <v>775337.99</v>
      </c>
      <c r="I35" s="7">
        <v>371.19</v>
      </c>
      <c r="J35" s="7">
        <v>0</v>
      </c>
      <c r="K35" s="7">
        <v>2877.98</v>
      </c>
      <c r="L35" s="8">
        <v>8.0000000000000004E-4</v>
      </c>
      <c r="M35" s="8">
        <v>9.4000000000000004E-3</v>
      </c>
      <c r="N35" s="8">
        <v>1.6000000000000001E-3</v>
      </c>
    </row>
    <row r="36" spans="2:14">
      <c r="B36" s="6" t="s">
        <v>847</v>
      </c>
      <c r="C36" s="17">
        <v>1150762</v>
      </c>
      <c r="D36" s="18" t="s">
        <v>122</v>
      </c>
      <c r="E36" s="18">
        <v>510938608</v>
      </c>
      <c r="F36" s="6" t="s">
        <v>846</v>
      </c>
      <c r="G36" s="6" t="s">
        <v>92</v>
      </c>
      <c r="H36" s="7">
        <v>27023</v>
      </c>
      <c r="I36" s="7">
        <v>3871.43</v>
      </c>
      <c r="J36" s="7">
        <v>0</v>
      </c>
      <c r="K36" s="7">
        <v>1046.18</v>
      </c>
      <c r="L36" s="8">
        <v>1.1999999999999999E-3</v>
      </c>
      <c r="M36" s="8">
        <v>3.3999999999999998E-3</v>
      </c>
      <c r="N36" s="8">
        <v>5.9999999999999995E-4</v>
      </c>
    </row>
    <row r="37" spans="2:14">
      <c r="B37" s="6" t="s">
        <v>848</v>
      </c>
      <c r="C37" s="17">
        <v>1145184</v>
      </c>
      <c r="D37" s="18" t="s">
        <v>122</v>
      </c>
      <c r="E37" s="18">
        <v>513534974</v>
      </c>
      <c r="F37" s="6" t="s">
        <v>846</v>
      </c>
      <c r="G37" s="6" t="s">
        <v>92</v>
      </c>
      <c r="H37" s="7">
        <v>779000</v>
      </c>
      <c r="I37" s="7">
        <v>374.48</v>
      </c>
      <c r="J37" s="7">
        <v>0</v>
      </c>
      <c r="K37" s="7">
        <v>2917.2</v>
      </c>
      <c r="L37" s="8">
        <v>8.9999999999999998E-4</v>
      </c>
      <c r="M37" s="8">
        <v>9.4999999999999998E-3</v>
      </c>
      <c r="N37" s="8">
        <v>1.6999999999999999E-3</v>
      </c>
    </row>
    <row r="38" spans="2:14">
      <c r="B38" s="13" t="s">
        <v>849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850</v>
      </c>
      <c r="C39" s="14"/>
      <c r="D39" s="20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851</v>
      </c>
      <c r="C40" s="14"/>
      <c r="D40" s="20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3" t="s">
        <v>102</v>
      </c>
      <c r="C41" s="12"/>
      <c r="D41" s="19"/>
      <c r="E41" s="3"/>
      <c r="F41" s="3"/>
      <c r="G41" s="3"/>
      <c r="H41" s="9">
        <v>1130767</v>
      </c>
      <c r="K41" s="9">
        <v>249860.53</v>
      </c>
      <c r="M41" s="10">
        <v>0.81620000000000004</v>
      </c>
      <c r="N41" s="10">
        <v>0.14199999999999999</v>
      </c>
    </row>
    <row r="42" spans="2:14">
      <c r="B42" s="13" t="s">
        <v>852</v>
      </c>
      <c r="C42" s="14"/>
      <c r="D42" s="20"/>
      <c r="E42" s="13"/>
      <c r="F42" s="13"/>
      <c r="G42" s="13"/>
      <c r="H42" s="15">
        <v>1100567</v>
      </c>
      <c r="K42" s="15">
        <v>243992.47</v>
      </c>
      <c r="M42" s="16">
        <v>0.79700000000000004</v>
      </c>
      <c r="N42" s="16">
        <v>0.1386</v>
      </c>
    </row>
    <row r="43" spans="2:14">
      <c r="B43" s="6" t="s">
        <v>853</v>
      </c>
      <c r="C43" s="17" t="s">
        <v>854</v>
      </c>
      <c r="D43" s="18" t="s">
        <v>450</v>
      </c>
      <c r="E43" s="6"/>
      <c r="F43" s="6" t="s">
        <v>824</v>
      </c>
      <c r="G43" s="6" t="s">
        <v>43</v>
      </c>
      <c r="H43" s="7">
        <v>125</v>
      </c>
      <c r="I43" s="7">
        <v>2506</v>
      </c>
      <c r="J43" s="7">
        <v>0</v>
      </c>
      <c r="K43" s="7">
        <v>10.78</v>
      </c>
      <c r="L43" s="8">
        <v>0</v>
      </c>
      <c r="M43" s="8">
        <v>0</v>
      </c>
      <c r="N43" s="8">
        <v>0</v>
      </c>
    </row>
    <row r="44" spans="2:14">
      <c r="B44" s="6" t="s">
        <v>855</v>
      </c>
      <c r="C44" s="17" t="s">
        <v>856</v>
      </c>
      <c r="D44" s="18" t="s">
        <v>450</v>
      </c>
      <c r="E44" s="6"/>
      <c r="F44" s="6" t="s">
        <v>824</v>
      </c>
      <c r="G44" s="6" t="s">
        <v>43</v>
      </c>
      <c r="H44" s="7">
        <v>246</v>
      </c>
      <c r="I44" s="7">
        <v>21067</v>
      </c>
      <c r="J44" s="7">
        <v>0</v>
      </c>
      <c r="K44" s="7">
        <v>178.33</v>
      </c>
      <c r="L44" s="8">
        <v>0</v>
      </c>
      <c r="M44" s="8">
        <v>5.9999999999999995E-4</v>
      </c>
      <c r="N44" s="8">
        <v>1E-4</v>
      </c>
    </row>
    <row r="45" spans="2:14">
      <c r="B45" s="6" t="s">
        <v>857</v>
      </c>
      <c r="C45" s="17" t="s">
        <v>858</v>
      </c>
      <c r="D45" s="18" t="s">
        <v>620</v>
      </c>
      <c r="E45" s="6"/>
      <c r="F45" s="6" t="s">
        <v>824</v>
      </c>
      <c r="G45" s="6" t="s">
        <v>43</v>
      </c>
      <c r="H45" s="7">
        <v>498</v>
      </c>
      <c r="I45" s="7">
        <v>13541</v>
      </c>
      <c r="J45" s="7">
        <v>0</v>
      </c>
      <c r="K45" s="7">
        <v>232.04</v>
      </c>
      <c r="L45" s="8">
        <v>0</v>
      </c>
      <c r="M45" s="8">
        <v>8.0000000000000004E-4</v>
      </c>
      <c r="N45" s="8">
        <v>1E-4</v>
      </c>
    </row>
    <row r="46" spans="2:14">
      <c r="B46" s="6" t="s">
        <v>859</v>
      </c>
      <c r="C46" s="17" t="s">
        <v>860</v>
      </c>
      <c r="D46" s="18" t="s">
        <v>450</v>
      </c>
      <c r="E46" s="6"/>
      <c r="F46" s="6" t="s">
        <v>824</v>
      </c>
      <c r="G46" s="6" t="s">
        <v>43</v>
      </c>
      <c r="H46" s="7">
        <v>14794</v>
      </c>
      <c r="I46" s="7">
        <v>4200</v>
      </c>
      <c r="J46" s="7">
        <v>0</v>
      </c>
      <c r="K46" s="7">
        <v>2138.06</v>
      </c>
      <c r="L46" s="8">
        <v>1E-4</v>
      </c>
      <c r="M46" s="8">
        <v>7.0000000000000001E-3</v>
      </c>
      <c r="N46" s="8">
        <v>1.1999999999999999E-3</v>
      </c>
    </row>
    <row r="47" spans="2:14">
      <c r="B47" s="6" t="s">
        <v>861</v>
      </c>
      <c r="C47" s="17" t="s">
        <v>862</v>
      </c>
      <c r="D47" s="18" t="s">
        <v>450</v>
      </c>
      <c r="E47" s="6"/>
      <c r="F47" s="6" t="s">
        <v>824</v>
      </c>
      <c r="G47" s="6" t="s">
        <v>43</v>
      </c>
      <c r="H47" s="7">
        <v>17455</v>
      </c>
      <c r="I47" s="7">
        <v>6373</v>
      </c>
      <c r="J47" s="7">
        <v>0</v>
      </c>
      <c r="K47" s="7">
        <v>3827.79</v>
      </c>
      <c r="L47" s="8">
        <v>1E-4</v>
      </c>
      <c r="M47" s="8">
        <v>1.2500000000000001E-2</v>
      </c>
      <c r="N47" s="8">
        <v>2.2000000000000001E-3</v>
      </c>
    </row>
    <row r="48" spans="2:14">
      <c r="B48" s="6" t="s">
        <v>863</v>
      </c>
      <c r="C48" s="17" t="s">
        <v>864</v>
      </c>
      <c r="D48" s="18" t="s">
        <v>620</v>
      </c>
      <c r="E48" s="6"/>
      <c r="F48" s="6" t="s">
        <v>824</v>
      </c>
      <c r="G48" s="6" t="s">
        <v>43</v>
      </c>
      <c r="H48" s="7">
        <v>5754</v>
      </c>
      <c r="I48" s="7">
        <v>7717</v>
      </c>
      <c r="J48" s="7">
        <v>0</v>
      </c>
      <c r="K48" s="7">
        <v>1527.93</v>
      </c>
      <c r="L48" s="8">
        <v>1E-4</v>
      </c>
      <c r="M48" s="8">
        <v>5.0000000000000001E-3</v>
      </c>
      <c r="N48" s="8">
        <v>8.9999999999999998E-4</v>
      </c>
    </row>
    <row r="49" spans="2:14">
      <c r="B49" s="6" t="s">
        <v>865</v>
      </c>
      <c r="C49" s="17" t="s">
        <v>866</v>
      </c>
      <c r="D49" s="18" t="s">
        <v>450</v>
      </c>
      <c r="E49" s="6"/>
      <c r="F49" s="6" t="s">
        <v>824</v>
      </c>
      <c r="G49" s="6" t="s">
        <v>43</v>
      </c>
      <c r="H49" s="7">
        <v>6899</v>
      </c>
      <c r="I49" s="7">
        <v>4058</v>
      </c>
      <c r="J49" s="7">
        <v>0</v>
      </c>
      <c r="K49" s="7">
        <v>963.35</v>
      </c>
      <c r="L49" s="8">
        <v>1E-4</v>
      </c>
      <c r="M49" s="8">
        <v>3.0999999999999999E-3</v>
      </c>
      <c r="N49" s="8">
        <v>5.0000000000000001E-4</v>
      </c>
    </row>
    <row r="50" spans="2:14">
      <c r="B50" s="6" t="s">
        <v>867</v>
      </c>
      <c r="C50" s="17" t="s">
        <v>868</v>
      </c>
      <c r="D50" s="18" t="s">
        <v>450</v>
      </c>
      <c r="E50" s="6"/>
      <c r="F50" s="6" t="s">
        <v>824</v>
      </c>
      <c r="G50" s="6" t="s">
        <v>43</v>
      </c>
      <c r="H50" s="7">
        <v>4457</v>
      </c>
      <c r="I50" s="7">
        <v>14979</v>
      </c>
      <c r="J50" s="7">
        <v>0</v>
      </c>
      <c r="K50" s="7">
        <v>2297.2600000000002</v>
      </c>
      <c r="L50" s="8">
        <v>0</v>
      </c>
      <c r="M50" s="8">
        <v>7.4999999999999997E-3</v>
      </c>
      <c r="N50" s="8">
        <v>1.2999999999999999E-3</v>
      </c>
    </row>
    <row r="51" spans="2:14">
      <c r="B51" s="6" t="s">
        <v>869</v>
      </c>
      <c r="C51" s="17" t="s">
        <v>870</v>
      </c>
      <c r="D51" s="18" t="s">
        <v>450</v>
      </c>
      <c r="E51" s="6"/>
      <c r="F51" s="6" t="s">
        <v>824</v>
      </c>
      <c r="G51" s="6" t="s">
        <v>43</v>
      </c>
      <c r="H51" s="7">
        <v>5900</v>
      </c>
      <c r="I51" s="7">
        <v>5665</v>
      </c>
      <c r="J51" s="7">
        <v>0</v>
      </c>
      <c r="K51" s="7">
        <v>1150.0999999999999</v>
      </c>
      <c r="L51" s="8">
        <v>1E-4</v>
      </c>
      <c r="M51" s="8">
        <v>3.8E-3</v>
      </c>
      <c r="N51" s="8">
        <v>6.9999999999999999E-4</v>
      </c>
    </row>
    <row r="52" spans="2:14">
      <c r="B52" s="6" t="s">
        <v>871</v>
      </c>
      <c r="C52" s="17" t="s">
        <v>872</v>
      </c>
      <c r="D52" s="18" t="s">
        <v>450</v>
      </c>
      <c r="E52" s="6"/>
      <c r="F52" s="6" t="s">
        <v>824</v>
      </c>
      <c r="G52" s="6" t="s">
        <v>43</v>
      </c>
      <c r="H52" s="7">
        <v>1585</v>
      </c>
      <c r="I52" s="7">
        <v>26367</v>
      </c>
      <c r="J52" s="7">
        <v>0</v>
      </c>
      <c r="K52" s="7">
        <v>1438.05</v>
      </c>
      <c r="L52" s="8">
        <v>2.0000000000000001E-4</v>
      </c>
      <c r="M52" s="8">
        <v>4.7000000000000002E-3</v>
      </c>
      <c r="N52" s="8">
        <v>8.0000000000000004E-4</v>
      </c>
    </row>
    <row r="53" spans="2:14">
      <c r="B53" s="6" t="s">
        <v>873</v>
      </c>
      <c r="C53" s="17" t="s">
        <v>874</v>
      </c>
      <c r="D53" s="18" t="s">
        <v>450</v>
      </c>
      <c r="E53" s="6"/>
      <c r="F53" s="6" t="s">
        <v>824</v>
      </c>
      <c r="G53" s="6" t="s">
        <v>43</v>
      </c>
      <c r="H53" s="7">
        <v>363</v>
      </c>
      <c r="I53" s="7">
        <v>1972</v>
      </c>
      <c r="J53" s="7">
        <v>0</v>
      </c>
      <c r="K53" s="7">
        <v>24.63</v>
      </c>
      <c r="L53" s="8">
        <v>0</v>
      </c>
      <c r="M53" s="8">
        <v>1E-4</v>
      </c>
      <c r="N53" s="8">
        <v>0</v>
      </c>
    </row>
    <row r="54" spans="2:14">
      <c r="B54" s="6" t="s">
        <v>875</v>
      </c>
      <c r="C54" s="17" t="s">
        <v>876</v>
      </c>
      <c r="D54" s="18" t="s">
        <v>620</v>
      </c>
      <c r="E54" s="6"/>
      <c r="F54" s="6" t="s">
        <v>824</v>
      </c>
      <c r="G54" s="6" t="s">
        <v>43</v>
      </c>
      <c r="H54" s="7">
        <v>4393</v>
      </c>
      <c r="I54" s="7">
        <v>7417</v>
      </c>
      <c r="J54" s="7">
        <v>0</v>
      </c>
      <c r="K54" s="7">
        <v>1121.18</v>
      </c>
      <c r="L54" s="8">
        <v>1E-4</v>
      </c>
      <c r="M54" s="8">
        <v>3.7000000000000002E-3</v>
      </c>
      <c r="N54" s="8">
        <v>5.9999999999999995E-4</v>
      </c>
    </row>
    <row r="55" spans="2:14">
      <c r="B55" s="6" t="s">
        <v>877</v>
      </c>
      <c r="C55" s="17" t="s">
        <v>878</v>
      </c>
      <c r="D55" s="18" t="s">
        <v>450</v>
      </c>
      <c r="E55" s="6"/>
      <c r="F55" s="6" t="s">
        <v>824</v>
      </c>
      <c r="G55" s="6" t="s">
        <v>43</v>
      </c>
      <c r="H55" s="7">
        <v>3115</v>
      </c>
      <c r="I55" s="7">
        <v>8988</v>
      </c>
      <c r="J55" s="7">
        <v>0</v>
      </c>
      <c r="K55" s="7">
        <v>963.4</v>
      </c>
      <c r="L55" s="8">
        <v>1E-4</v>
      </c>
      <c r="M55" s="8">
        <v>3.0999999999999999E-3</v>
      </c>
      <c r="N55" s="8">
        <v>5.0000000000000001E-4</v>
      </c>
    </row>
    <row r="56" spans="2:14">
      <c r="B56" s="6" t="s">
        <v>879</v>
      </c>
      <c r="C56" s="17" t="s">
        <v>880</v>
      </c>
      <c r="D56" s="18" t="s">
        <v>96</v>
      </c>
      <c r="E56" s="6"/>
      <c r="F56" s="6" t="s">
        <v>824</v>
      </c>
      <c r="G56" s="6" t="s">
        <v>43</v>
      </c>
      <c r="H56" s="7">
        <v>13903</v>
      </c>
      <c r="I56" s="7">
        <v>3386</v>
      </c>
      <c r="J56" s="7">
        <v>0</v>
      </c>
      <c r="K56" s="7">
        <v>1619.87</v>
      </c>
      <c r="L56" s="8">
        <v>1E-4</v>
      </c>
      <c r="M56" s="8">
        <v>5.3E-3</v>
      </c>
      <c r="N56" s="8">
        <v>8.9999999999999998E-4</v>
      </c>
    </row>
    <row r="57" spans="2:14">
      <c r="B57" s="6" t="s">
        <v>881</v>
      </c>
      <c r="C57" s="17" t="s">
        <v>882</v>
      </c>
      <c r="D57" s="18" t="s">
        <v>620</v>
      </c>
      <c r="E57" s="6"/>
      <c r="F57" s="6" t="s">
        <v>824</v>
      </c>
      <c r="G57" s="6" t="s">
        <v>43</v>
      </c>
      <c r="H57" s="7">
        <v>634</v>
      </c>
      <c r="I57" s="7">
        <v>30461</v>
      </c>
      <c r="J57" s="7">
        <v>0</v>
      </c>
      <c r="K57" s="7">
        <v>664.54</v>
      </c>
      <c r="L57" s="8">
        <v>1E-4</v>
      </c>
      <c r="M57" s="8">
        <v>2.2000000000000001E-3</v>
      </c>
      <c r="N57" s="8">
        <v>4.0000000000000002E-4</v>
      </c>
    </row>
    <row r="58" spans="2:14">
      <c r="B58" s="6" t="s">
        <v>883</v>
      </c>
      <c r="C58" s="17" t="s">
        <v>884</v>
      </c>
      <c r="D58" s="18" t="s">
        <v>450</v>
      </c>
      <c r="E58" s="6"/>
      <c r="F58" s="6" t="s">
        <v>824</v>
      </c>
      <c r="G58" s="6" t="s">
        <v>43</v>
      </c>
      <c r="H58" s="7">
        <v>7397</v>
      </c>
      <c r="I58" s="7">
        <v>6201.22</v>
      </c>
      <c r="J58" s="7">
        <v>0</v>
      </c>
      <c r="K58" s="7">
        <v>1578.4</v>
      </c>
      <c r="L58" s="8">
        <v>2E-3</v>
      </c>
      <c r="M58" s="8">
        <v>5.1999999999999998E-3</v>
      </c>
      <c r="N58" s="8">
        <v>8.9999999999999998E-4</v>
      </c>
    </row>
    <row r="59" spans="2:14">
      <c r="B59" s="6" t="s">
        <v>885</v>
      </c>
      <c r="C59" s="17" t="s">
        <v>886</v>
      </c>
      <c r="D59" s="18" t="s">
        <v>620</v>
      </c>
      <c r="E59" s="6"/>
      <c r="F59" s="6" t="s">
        <v>824</v>
      </c>
      <c r="G59" s="6" t="s">
        <v>43</v>
      </c>
      <c r="H59" s="7">
        <v>5900</v>
      </c>
      <c r="I59" s="7">
        <v>4815</v>
      </c>
      <c r="J59" s="7">
        <v>0</v>
      </c>
      <c r="K59" s="7">
        <v>977.54</v>
      </c>
      <c r="L59" s="8">
        <v>1E-4</v>
      </c>
      <c r="M59" s="8">
        <v>3.2000000000000002E-3</v>
      </c>
      <c r="N59" s="8">
        <v>5.9999999999999995E-4</v>
      </c>
    </row>
    <row r="60" spans="2:14">
      <c r="B60" s="6" t="s">
        <v>887</v>
      </c>
      <c r="C60" s="17" t="s">
        <v>888</v>
      </c>
      <c r="D60" s="18" t="s">
        <v>450</v>
      </c>
      <c r="E60" s="6"/>
      <c r="F60" s="6" t="s">
        <v>824</v>
      </c>
      <c r="G60" s="6" t="s">
        <v>43</v>
      </c>
      <c r="H60" s="7">
        <v>8650</v>
      </c>
      <c r="I60" s="7">
        <v>4324</v>
      </c>
      <c r="J60" s="7">
        <v>0</v>
      </c>
      <c r="K60" s="7">
        <v>1287.02</v>
      </c>
      <c r="L60" s="8">
        <v>0</v>
      </c>
      <c r="M60" s="8">
        <v>4.1999999999999997E-3</v>
      </c>
      <c r="N60" s="8">
        <v>6.9999999999999999E-4</v>
      </c>
    </row>
    <row r="61" spans="2:14">
      <c r="B61" s="6" t="s">
        <v>889</v>
      </c>
      <c r="C61" s="17" t="s">
        <v>890</v>
      </c>
      <c r="D61" s="18" t="s">
        <v>450</v>
      </c>
      <c r="E61" s="6"/>
      <c r="F61" s="6" t="s">
        <v>824</v>
      </c>
      <c r="G61" s="6" t="s">
        <v>43</v>
      </c>
      <c r="H61" s="7">
        <v>3567</v>
      </c>
      <c r="I61" s="7">
        <v>20400</v>
      </c>
      <c r="J61" s="7">
        <v>0</v>
      </c>
      <c r="K61" s="7">
        <v>2503.91</v>
      </c>
      <c r="L61" s="8">
        <v>1E-4</v>
      </c>
      <c r="M61" s="8">
        <v>8.2000000000000007E-3</v>
      </c>
      <c r="N61" s="8">
        <v>1.4E-3</v>
      </c>
    </row>
    <row r="62" spans="2:14">
      <c r="B62" s="6" t="s">
        <v>891</v>
      </c>
      <c r="C62" s="17" t="s">
        <v>892</v>
      </c>
      <c r="D62" s="18" t="s">
        <v>450</v>
      </c>
      <c r="E62" s="6"/>
      <c r="F62" s="6" t="s">
        <v>824</v>
      </c>
      <c r="G62" s="6" t="s">
        <v>43</v>
      </c>
      <c r="H62" s="7">
        <v>7604</v>
      </c>
      <c r="I62" s="7">
        <v>31145</v>
      </c>
      <c r="J62" s="7">
        <v>0</v>
      </c>
      <c r="K62" s="7">
        <v>8149.2</v>
      </c>
      <c r="L62" s="8">
        <v>1E-4</v>
      </c>
      <c r="M62" s="8">
        <v>2.6599999999999999E-2</v>
      </c>
      <c r="N62" s="8">
        <v>4.5999999999999999E-3</v>
      </c>
    </row>
    <row r="63" spans="2:14">
      <c r="B63" s="6" t="s">
        <v>893</v>
      </c>
      <c r="C63" s="17" t="s">
        <v>894</v>
      </c>
      <c r="D63" s="18" t="s">
        <v>450</v>
      </c>
      <c r="E63" s="6"/>
      <c r="F63" s="6" t="s">
        <v>824</v>
      </c>
      <c r="G63" s="6" t="s">
        <v>43</v>
      </c>
      <c r="H63" s="7">
        <v>12262</v>
      </c>
      <c r="I63" s="7">
        <v>30765</v>
      </c>
      <c r="J63" s="7">
        <v>0</v>
      </c>
      <c r="K63" s="7">
        <v>12980.84</v>
      </c>
      <c r="L63" s="8">
        <v>1E-4</v>
      </c>
      <c r="M63" s="8">
        <v>4.24E-2</v>
      </c>
      <c r="N63" s="8">
        <v>7.4000000000000003E-3</v>
      </c>
    </row>
    <row r="64" spans="2:14">
      <c r="B64" s="6" t="s">
        <v>895</v>
      </c>
      <c r="C64" s="17" t="s">
        <v>896</v>
      </c>
      <c r="D64" s="18" t="s">
        <v>450</v>
      </c>
      <c r="E64" s="6"/>
      <c r="F64" s="6" t="s">
        <v>824</v>
      </c>
      <c r="G64" s="6" t="s">
        <v>43</v>
      </c>
      <c r="H64" s="7">
        <v>1052</v>
      </c>
      <c r="I64" s="7">
        <v>5243</v>
      </c>
      <c r="J64" s="7">
        <v>0</v>
      </c>
      <c r="K64" s="7">
        <v>189.79</v>
      </c>
      <c r="L64" s="8">
        <v>0</v>
      </c>
      <c r="M64" s="8">
        <v>5.9999999999999995E-4</v>
      </c>
      <c r="N64" s="8">
        <v>1E-4</v>
      </c>
    </row>
    <row r="65" spans="2:14">
      <c r="B65" s="6" t="s">
        <v>897</v>
      </c>
      <c r="C65" s="17" t="s">
        <v>898</v>
      </c>
      <c r="D65" s="18" t="s">
        <v>450</v>
      </c>
      <c r="E65" s="6"/>
      <c r="F65" s="6" t="s">
        <v>824</v>
      </c>
      <c r="G65" s="6" t="s">
        <v>43</v>
      </c>
      <c r="H65" s="7">
        <v>3313</v>
      </c>
      <c r="I65" s="7">
        <v>5907</v>
      </c>
      <c r="J65" s="7">
        <v>0</v>
      </c>
      <c r="K65" s="7">
        <v>673.4</v>
      </c>
      <c r="L65" s="8">
        <v>0</v>
      </c>
      <c r="M65" s="8">
        <v>2.2000000000000001E-3</v>
      </c>
      <c r="N65" s="8">
        <v>4.0000000000000002E-4</v>
      </c>
    </row>
    <row r="66" spans="2:14">
      <c r="B66" s="6" t="s">
        <v>899</v>
      </c>
      <c r="C66" s="17" t="s">
        <v>900</v>
      </c>
      <c r="D66" s="18" t="s">
        <v>450</v>
      </c>
      <c r="E66" s="6"/>
      <c r="F66" s="6" t="s">
        <v>824</v>
      </c>
      <c r="G66" s="6" t="s">
        <v>43</v>
      </c>
      <c r="H66" s="7">
        <v>1096</v>
      </c>
      <c r="I66" s="7">
        <v>11143</v>
      </c>
      <c r="J66" s="7">
        <v>0</v>
      </c>
      <c r="K66" s="7">
        <v>420.24</v>
      </c>
      <c r="L66" s="8">
        <v>0</v>
      </c>
      <c r="M66" s="8">
        <v>1.4E-3</v>
      </c>
      <c r="N66" s="8">
        <v>2.0000000000000001E-4</v>
      </c>
    </row>
    <row r="67" spans="2:14">
      <c r="B67" s="6" t="s">
        <v>901</v>
      </c>
      <c r="C67" s="17" t="s">
        <v>902</v>
      </c>
      <c r="D67" s="18" t="s">
        <v>450</v>
      </c>
      <c r="E67" s="6"/>
      <c r="F67" s="6" t="s">
        <v>824</v>
      </c>
      <c r="G67" s="6" t="s">
        <v>43</v>
      </c>
      <c r="H67" s="7">
        <v>11589</v>
      </c>
      <c r="I67" s="7">
        <v>11882</v>
      </c>
      <c r="J67" s="7">
        <v>0</v>
      </c>
      <c r="K67" s="7">
        <v>4738.2700000000004</v>
      </c>
      <c r="L67" s="8">
        <v>1E-3</v>
      </c>
      <c r="M67" s="8">
        <v>1.55E-2</v>
      </c>
      <c r="N67" s="8">
        <v>2.7000000000000001E-3</v>
      </c>
    </row>
    <row r="68" spans="2:14">
      <c r="B68" s="6" t="s">
        <v>903</v>
      </c>
      <c r="C68" s="17" t="s">
        <v>904</v>
      </c>
      <c r="D68" s="18" t="s">
        <v>450</v>
      </c>
      <c r="E68" s="6"/>
      <c r="F68" s="6" t="s">
        <v>824</v>
      </c>
      <c r="G68" s="6" t="s">
        <v>43</v>
      </c>
      <c r="H68" s="7">
        <v>6733</v>
      </c>
      <c r="I68" s="7">
        <v>5388</v>
      </c>
      <c r="J68" s="7">
        <v>0</v>
      </c>
      <c r="K68" s="7">
        <v>1248.31</v>
      </c>
      <c r="L68" s="8">
        <v>1E-4</v>
      </c>
      <c r="M68" s="8">
        <v>4.1000000000000003E-3</v>
      </c>
      <c r="N68" s="8">
        <v>6.9999999999999999E-4</v>
      </c>
    </row>
    <row r="69" spans="2:14">
      <c r="B69" s="6" t="s">
        <v>905</v>
      </c>
      <c r="C69" s="17" t="s">
        <v>906</v>
      </c>
      <c r="D69" s="18" t="s">
        <v>450</v>
      </c>
      <c r="E69" s="6"/>
      <c r="F69" s="6" t="s">
        <v>824</v>
      </c>
      <c r="G69" s="6" t="s">
        <v>43</v>
      </c>
      <c r="H69" s="7">
        <v>97621</v>
      </c>
      <c r="I69" s="7">
        <v>2407</v>
      </c>
      <c r="J69" s="7">
        <v>0</v>
      </c>
      <c r="K69" s="7">
        <v>8085.45</v>
      </c>
      <c r="L69" s="8">
        <v>1E-4</v>
      </c>
      <c r="M69" s="8">
        <v>2.64E-2</v>
      </c>
      <c r="N69" s="8">
        <v>4.5999999999999999E-3</v>
      </c>
    </row>
    <row r="70" spans="2:14">
      <c r="B70" s="6" t="s">
        <v>907</v>
      </c>
      <c r="C70" s="17" t="s">
        <v>908</v>
      </c>
      <c r="D70" s="18" t="s">
        <v>450</v>
      </c>
      <c r="E70" s="6"/>
      <c r="F70" s="6" t="s">
        <v>824</v>
      </c>
      <c r="G70" s="6" t="s">
        <v>43</v>
      </c>
      <c r="H70" s="7">
        <v>12499</v>
      </c>
      <c r="I70" s="7">
        <v>7698</v>
      </c>
      <c r="J70" s="7">
        <v>0</v>
      </c>
      <c r="K70" s="7">
        <v>3310.84</v>
      </c>
      <c r="L70" s="8">
        <v>1E-4</v>
      </c>
      <c r="M70" s="8">
        <v>1.0800000000000001E-2</v>
      </c>
      <c r="N70" s="8">
        <v>1.9E-3</v>
      </c>
    </row>
    <row r="71" spans="2:14">
      <c r="B71" s="6" t="s">
        <v>909</v>
      </c>
      <c r="C71" s="17" t="s">
        <v>910</v>
      </c>
      <c r="D71" s="18" t="s">
        <v>450</v>
      </c>
      <c r="E71" s="6"/>
      <c r="F71" s="6" t="s">
        <v>824</v>
      </c>
      <c r="G71" s="6" t="s">
        <v>43</v>
      </c>
      <c r="H71" s="7">
        <v>47975</v>
      </c>
      <c r="I71" s="7">
        <v>11670</v>
      </c>
      <c r="J71" s="7">
        <v>0</v>
      </c>
      <c r="K71" s="7">
        <v>19265.07</v>
      </c>
      <c r="L71" s="8">
        <v>2.0000000000000001E-4</v>
      </c>
      <c r="M71" s="8">
        <v>6.2899999999999998E-2</v>
      </c>
      <c r="N71" s="8">
        <v>1.09E-2</v>
      </c>
    </row>
    <row r="72" spans="2:14">
      <c r="B72" s="6" t="s">
        <v>911</v>
      </c>
      <c r="C72" s="17" t="s">
        <v>912</v>
      </c>
      <c r="D72" s="18" t="s">
        <v>450</v>
      </c>
      <c r="E72" s="6"/>
      <c r="F72" s="6" t="s">
        <v>824</v>
      </c>
      <c r="G72" s="6" t="s">
        <v>43</v>
      </c>
      <c r="H72" s="7">
        <v>57340</v>
      </c>
      <c r="I72" s="7">
        <v>6410</v>
      </c>
      <c r="J72" s="7">
        <v>0</v>
      </c>
      <c r="K72" s="7">
        <v>12647.37</v>
      </c>
      <c r="L72" s="8">
        <v>2.9999999999999997E-4</v>
      </c>
      <c r="M72" s="8">
        <v>4.1300000000000003E-2</v>
      </c>
      <c r="N72" s="8">
        <v>7.1999999999999998E-3</v>
      </c>
    </row>
    <row r="73" spans="2:14">
      <c r="B73" s="6" t="s">
        <v>913</v>
      </c>
      <c r="C73" s="17" t="s">
        <v>914</v>
      </c>
      <c r="D73" s="18" t="s">
        <v>450</v>
      </c>
      <c r="E73" s="6"/>
      <c r="F73" s="6" t="s">
        <v>824</v>
      </c>
      <c r="G73" s="6" t="s">
        <v>43</v>
      </c>
      <c r="H73" s="7">
        <v>951</v>
      </c>
      <c r="I73" s="7">
        <v>5938</v>
      </c>
      <c r="J73" s="7">
        <v>0</v>
      </c>
      <c r="K73" s="7">
        <v>194.31</v>
      </c>
      <c r="L73" s="8">
        <v>0</v>
      </c>
      <c r="M73" s="8">
        <v>5.9999999999999995E-4</v>
      </c>
      <c r="N73" s="8">
        <v>1E-4</v>
      </c>
    </row>
    <row r="74" spans="2:14">
      <c r="B74" s="6" t="s">
        <v>915</v>
      </c>
      <c r="C74" s="17" t="s">
        <v>916</v>
      </c>
      <c r="D74" s="18" t="s">
        <v>450</v>
      </c>
      <c r="E74" s="6"/>
      <c r="F74" s="6" t="s">
        <v>824</v>
      </c>
      <c r="G74" s="6" t="s">
        <v>43</v>
      </c>
      <c r="H74" s="7">
        <v>26356</v>
      </c>
      <c r="I74" s="7">
        <v>10548</v>
      </c>
      <c r="J74" s="7">
        <v>0</v>
      </c>
      <c r="K74" s="7">
        <v>9566.09</v>
      </c>
      <c r="L74" s="8">
        <v>1E-4</v>
      </c>
      <c r="M74" s="8">
        <v>3.1199999999999999E-2</v>
      </c>
      <c r="N74" s="8">
        <v>5.4000000000000003E-3</v>
      </c>
    </row>
    <row r="75" spans="2:14">
      <c r="B75" s="6" t="s">
        <v>917</v>
      </c>
      <c r="C75" s="17" t="s">
        <v>918</v>
      </c>
      <c r="D75" s="18" t="s">
        <v>450</v>
      </c>
      <c r="E75" s="6"/>
      <c r="F75" s="6" t="s">
        <v>824</v>
      </c>
      <c r="G75" s="6" t="s">
        <v>43</v>
      </c>
      <c r="H75" s="7">
        <v>10508</v>
      </c>
      <c r="I75" s="7">
        <v>14698</v>
      </c>
      <c r="J75" s="7">
        <v>0</v>
      </c>
      <c r="K75" s="7">
        <v>5314.51</v>
      </c>
      <c r="L75" s="8">
        <v>1E-4</v>
      </c>
      <c r="M75" s="8">
        <v>1.7399999999999999E-2</v>
      </c>
      <c r="N75" s="8">
        <v>3.0000000000000001E-3</v>
      </c>
    </row>
    <row r="76" spans="2:14">
      <c r="B76" s="6" t="s">
        <v>919</v>
      </c>
      <c r="C76" s="17" t="s">
        <v>920</v>
      </c>
      <c r="D76" s="18" t="s">
        <v>638</v>
      </c>
      <c r="E76" s="6"/>
      <c r="F76" s="6" t="s">
        <v>824</v>
      </c>
      <c r="G76" s="6" t="s">
        <v>45</v>
      </c>
      <c r="H76" s="7">
        <v>52491</v>
      </c>
      <c r="I76" s="7">
        <v>575.9</v>
      </c>
      <c r="J76" s="7">
        <v>0</v>
      </c>
      <c r="K76" s="7">
        <v>1333.37</v>
      </c>
      <c r="L76" s="8">
        <v>1E-4</v>
      </c>
      <c r="M76" s="8">
        <v>4.4000000000000003E-3</v>
      </c>
      <c r="N76" s="8">
        <v>8.0000000000000004E-4</v>
      </c>
    </row>
    <row r="77" spans="2:14">
      <c r="B77" s="6" t="s">
        <v>921</v>
      </c>
      <c r="C77" s="17" t="s">
        <v>922</v>
      </c>
      <c r="D77" s="18" t="s">
        <v>450</v>
      </c>
      <c r="E77" s="6"/>
      <c r="F77" s="6" t="s">
        <v>824</v>
      </c>
      <c r="G77" s="6" t="s">
        <v>43</v>
      </c>
      <c r="H77" s="7">
        <v>11819</v>
      </c>
      <c r="I77" s="7">
        <v>4409</v>
      </c>
      <c r="J77" s="7">
        <v>0</v>
      </c>
      <c r="K77" s="7">
        <v>1793.1</v>
      </c>
      <c r="L77" s="8">
        <v>0</v>
      </c>
      <c r="M77" s="8">
        <v>5.8999999999999999E-3</v>
      </c>
      <c r="N77" s="8">
        <v>1E-3</v>
      </c>
    </row>
    <row r="78" spans="2:14">
      <c r="B78" s="6" t="s">
        <v>923</v>
      </c>
      <c r="C78" s="17" t="s">
        <v>924</v>
      </c>
      <c r="D78" s="18" t="s">
        <v>96</v>
      </c>
      <c r="E78" s="6"/>
      <c r="F78" s="6" t="s">
        <v>824</v>
      </c>
      <c r="G78" s="6" t="s">
        <v>48</v>
      </c>
      <c r="H78" s="7">
        <v>39428</v>
      </c>
      <c r="I78" s="7">
        <v>422.13</v>
      </c>
      <c r="J78" s="7">
        <v>0</v>
      </c>
      <c r="K78" s="7">
        <v>670.04</v>
      </c>
      <c r="L78" s="8">
        <v>1E-4</v>
      </c>
      <c r="M78" s="8">
        <v>2.2000000000000001E-3</v>
      </c>
      <c r="N78" s="8">
        <v>4.0000000000000002E-4</v>
      </c>
    </row>
    <row r="79" spans="2:14">
      <c r="B79" s="6" t="s">
        <v>925</v>
      </c>
      <c r="C79" s="17" t="s">
        <v>926</v>
      </c>
      <c r="D79" s="18" t="s">
        <v>450</v>
      </c>
      <c r="E79" s="6"/>
      <c r="F79" s="6" t="s">
        <v>824</v>
      </c>
      <c r="G79" s="6" t="s">
        <v>43</v>
      </c>
      <c r="H79" s="7">
        <v>13595</v>
      </c>
      <c r="I79" s="7">
        <v>5940</v>
      </c>
      <c r="J79" s="7">
        <v>0</v>
      </c>
      <c r="K79" s="7">
        <v>2778.76</v>
      </c>
      <c r="L79" s="8">
        <v>2.0000000000000001E-4</v>
      </c>
      <c r="M79" s="8">
        <v>9.1000000000000004E-3</v>
      </c>
      <c r="N79" s="8">
        <v>1.6000000000000001E-3</v>
      </c>
    </row>
    <row r="80" spans="2:14">
      <c r="B80" s="6" t="s">
        <v>927</v>
      </c>
      <c r="C80" s="17" t="s">
        <v>928</v>
      </c>
      <c r="D80" s="18" t="s">
        <v>96</v>
      </c>
      <c r="E80" s="6"/>
      <c r="F80" s="6" t="s">
        <v>824</v>
      </c>
      <c r="G80" s="6" t="s">
        <v>48</v>
      </c>
      <c r="H80" s="7">
        <v>16034</v>
      </c>
      <c r="I80" s="7">
        <v>4075.2</v>
      </c>
      <c r="J80" s="7">
        <v>0</v>
      </c>
      <c r="K80" s="7">
        <v>2630.53</v>
      </c>
      <c r="L80" s="8">
        <v>1.8E-3</v>
      </c>
      <c r="M80" s="8">
        <v>8.6E-3</v>
      </c>
      <c r="N80" s="8">
        <v>1.5E-3</v>
      </c>
    </row>
    <row r="81" spans="2:14">
      <c r="B81" s="6" t="s">
        <v>929</v>
      </c>
      <c r="C81" s="17" t="s">
        <v>930</v>
      </c>
      <c r="D81" s="18" t="s">
        <v>620</v>
      </c>
      <c r="E81" s="6"/>
      <c r="F81" s="6" t="s">
        <v>824</v>
      </c>
      <c r="G81" s="6" t="s">
        <v>43</v>
      </c>
      <c r="H81" s="7">
        <v>8800</v>
      </c>
      <c r="I81" s="7">
        <v>2164</v>
      </c>
      <c r="J81" s="7">
        <v>0</v>
      </c>
      <c r="K81" s="7">
        <v>655.28</v>
      </c>
      <c r="L81" s="8">
        <v>5.0000000000000001E-4</v>
      </c>
      <c r="M81" s="8">
        <v>2.0999999999999999E-3</v>
      </c>
      <c r="N81" s="8">
        <v>4.0000000000000002E-4</v>
      </c>
    </row>
    <row r="82" spans="2:14">
      <c r="B82" s="6" t="s">
        <v>931</v>
      </c>
      <c r="C82" s="17" t="s">
        <v>932</v>
      </c>
      <c r="D82" s="18" t="s">
        <v>620</v>
      </c>
      <c r="E82" s="6"/>
      <c r="F82" s="6" t="s">
        <v>824</v>
      </c>
      <c r="G82" s="6" t="s">
        <v>43</v>
      </c>
      <c r="H82" s="7">
        <v>5400</v>
      </c>
      <c r="I82" s="7">
        <v>7849</v>
      </c>
      <c r="J82" s="7">
        <v>0</v>
      </c>
      <c r="K82" s="7">
        <v>1458.45</v>
      </c>
      <c r="L82" s="8">
        <v>2.9999999999999997E-4</v>
      </c>
      <c r="M82" s="8">
        <v>4.7999999999999996E-3</v>
      </c>
      <c r="N82" s="8">
        <v>8.0000000000000004E-4</v>
      </c>
    </row>
    <row r="83" spans="2:14">
      <c r="B83" s="6" t="s">
        <v>933</v>
      </c>
      <c r="C83" s="17" t="s">
        <v>934</v>
      </c>
      <c r="D83" s="18" t="s">
        <v>450</v>
      </c>
      <c r="E83" s="6"/>
      <c r="F83" s="6" t="s">
        <v>824</v>
      </c>
      <c r="G83" s="6" t="s">
        <v>43</v>
      </c>
      <c r="H83" s="7">
        <v>12572</v>
      </c>
      <c r="I83" s="7">
        <v>11722</v>
      </c>
      <c r="J83" s="7">
        <v>0</v>
      </c>
      <c r="K83" s="7">
        <v>5070.97</v>
      </c>
      <c r="L83" s="8">
        <v>4.0000000000000002E-4</v>
      </c>
      <c r="M83" s="8">
        <v>1.66E-2</v>
      </c>
      <c r="N83" s="8">
        <v>2.8999999999999998E-3</v>
      </c>
    </row>
    <row r="84" spans="2:14">
      <c r="B84" s="6" t="s">
        <v>935</v>
      </c>
      <c r="C84" s="17" t="s">
        <v>936</v>
      </c>
      <c r="D84" s="18" t="s">
        <v>620</v>
      </c>
      <c r="E84" s="6"/>
      <c r="F84" s="6" t="s">
        <v>824</v>
      </c>
      <c r="G84" s="6" t="s">
        <v>43</v>
      </c>
      <c r="H84" s="7">
        <v>26125</v>
      </c>
      <c r="I84" s="7">
        <v>3480</v>
      </c>
      <c r="J84" s="7">
        <v>0</v>
      </c>
      <c r="K84" s="7">
        <v>3128.39</v>
      </c>
      <c r="L84" s="8">
        <v>5.9999999999999995E-4</v>
      </c>
      <c r="M84" s="8">
        <v>1.0200000000000001E-2</v>
      </c>
      <c r="N84" s="8">
        <v>1.8E-3</v>
      </c>
    </row>
    <row r="85" spans="2:14">
      <c r="B85" s="6" t="s">
        <v>937</v>
      </c>
      <c r="C85" s="17" t="s">
        <v>938</v>
      </c>
      <c r="D85" s="18" t="s">
        <v>450</v>
      </c>
      <c r="E85" s="6"/>
      <c r="F85" s="6" t="s">
        <v>824</v>
      </c>
      <c r="G85" s="6" t="s">
        <v>43</v>
      </c>
      <c r="H85" s="7">
        <v>3800</v>
      </c>
      <c r="I85" s="7">
        <v>6044</v>
      </c>
      <c r="J85" s="7">
        <v>0</v>
      </c>
      <c r="K85" s="7">
        <v>790.3</v>
      </c>
      <c r="L85" s="8">
        <v>5.9999999999999995E-4</v>
      </c>
      <c r="M85" s="8">
        <v>2.5999999999999999E-3</v>
      </c>
      <c r="N85" s="8">
        <v>4.0000000000000002E-4</v>
      </c>
    </row>
    <row r="86" spans="2:14">
      <c r="B86" s="6" t="s">
        <v>939</v>
      </c>
      <c r="C86" s="17" t="s">
        <v>940</v>
      </c>
      <c r="D86" s="18" t="s">
        <v>450</v>
      </c>
      <c r="E86" s="6"/>
      <c r="F86" s="6" t="s">
        <v>824</v>
      </c>
      <c r="G86" s="6" t="s">
        <v>43</v>
      </c>
      <c r="H86" s="7">
        <v>5940</v>
      </c>
      <c r="I86" s="7">
        <v>2749</v>
      </c>
      <c r="J86" s="7">
        <v>0</v>
      </c>
      <c r="K86" s="7">
        <v>561.88</v>
      </c>
      <c r="L86" s="8">
        <v>8.9999999999999998E-4</v>
      </c>
      <c r="M86" s="8">
        <v>1.8E-3</v>
      </c>
      <c r="N86" s="8">
        <v>2.9999999999999997E-4</v>
      </c>
    </row>
    <row r="87" spans="2:14">
      <c r="B87" s="6" t="s">
        <v>941</v>
      </c>
      <c r="C87" s="17" t="s">
        <v>942</v>
      </c>
      <c r="D87" s="18" t="s">
        <v>620</v>
      </c>
      <c r="E87" s="6"/>
      <c r="F87" s="6" t="s">
        <v>824</v>
      </c>
      <c r="G87" s="6" t="s">
        <v>43</v>
      </c>
      <c r="H87" s="7">
        <v>7534</v>
      </c>
      <c r="I87" s="7">
        <v>2389</v>
      </c>
      <c r="J87" s="7">
        <v>0</v>
      </c>
      <c r="K87" s="7">
        <v>619.34</v>
      </c>
      <c r="L87" s="8">
        <v>2.9999999999999997E-4</v>
      </c>
      <c r="M87" s="8">
        <v>2E-3</v>
      </c>
      <c r="N87" s="8">
        <v>4.0000000000000002E-4</v>
      </c>
    </row>
    <row r="88" spans="2:14">
      <c r="B88" s="6" t="s">
        <v>943</v>
      </c>
      <c r="C88" s="17" t="s">
        <v>944</v>
      </c>
      <c r="D88" s="18" t="s">
        <v>620</v>
      </c>
      <c r="E88" s="6"/>
      <c r="F88" s="6" t="s">
        <v>824</v>
      </c>
      <c r="G88" s="6" t="s">
        <v>43</v>
      </c>
      <c r="H88" s="7">
        <v>37014</v>
      </c>
      <c r="I88" s="7">
        <v>3797</v>
      </c>
      <c r="J88" s="7">
        <v>0</v>
      </c>
      <c r="K88" s="7">
        <v>4836.0600000000004</v>
      </c>
      <c r="L88" s="8">
        <v>2.3E-3</v>
      </c>
      <c r="M88" s="8">
        <v>1.5800000000000002E-2</v>
      </c>
      <c r="N88" s="8">
        <v>2.7000000000000001E-3</v>
      </c>
    </row>
    <row r="89" spans="2:14">
      <c r="B89" s="6" t="s">
        <v>945</v>
      </c>
      <c r="C89" s="17" t="s">
        <v>946</v>
      </c>
      <c r="D89" s="18" t="s">
        <v>450</v>
      </c>
      <c r="E89" s="6"/>
      <c r="F89" s="6" t="s">
        <v>824</v>
      </c>
      <c r="G89" s="6" t="s">
        <v>43</v>
      </c>
      <c r="H89" s="7">
        <v>7110</v>
      </c>
      <c r="I89" s="7">
        <v>29962</v>
      </c>
      <c r="J89" s="7">
        <v>0</v>
      </c>
      <c r="K89" s="7">
        <v>7330.36</v>
      </c>
      <c r="L89" s="8">
        <v>1.1000000000000001E-3</v>
      </c>
      <c r="M89" s="8">
        <v>2.3900000000000001E-2</v>
      </c>
      <c r="N89" s="8">
        <v>4.1999999999999997E-3</v>
      </c>
    </row>
    <row r="90" spans="2:14">
      <c r="B90" s="6" t="s">
        <v>947</v>
      </c>
      <c r="C90" s="17" t="s">
        <v>948</v>
      </c>
      <c r="D90" s="18" t="s">
        <v>450</v>
      </c>
      <c r="E90" s="6"/>
      <c r="F90" s="6" t="s">
        <v>824</v>
      </c>
      <c r="G90" s="6" t="s">
        <v>43</v>
      </c>
      <c r="H90" s="7">
        <v>7697</v>
      </c>
      <c r="I90" s="7">
        <v>5573</v>
      </c>
      <c r="J90" s="7">
        <v>0</v>
      </c>
      <c r="K90" s="7">
        <v>1476.03</v>
      </c>
      <c r="L90" s="8">
        <v>5.0000000000000001E-4</v>
      </c>
      <c r="M90" s="8">
        <v>4.7999999999999996E-3</v>
      </c>
      <c r="N90" s="8">
        <v>8.0000000000000004E-4</v>
      </c>
    </row>
    <row r="91" spans="2:14">
      <c r="B91" s="6" t="s">
        <v>949</v>
      </c>
      <c r="C91" s="17" t="s">
        <v>950</v>
      </c>
      <c r="D91" s="18" t="s">
        <v>450</v>
      </c>
      <c r="E91" s="6"/>
      <c r="F91" s="6" t="s">
        <v>824</v>
      </c>
      <c r="G91" s="6" t="s">
        <v>43</v>
      </c>
      <c r="H91" s="7">
        <v>6120</v>
      </c>
      <c r="I91" s="7">
        <v>6916</v>
      </c>
      <c r="J91" s="7">
        <v>0</v>
      </c>
      <c r="K91" s="7">
        <v>1456.43</v>
      </c>
      <c r="L91" s="8">
        <v>5.9999999999999995E-4</v>
      </c>
      <c r="M91" s="8">
        <v>4.7999999999999996E-3</v>
      </c>
      <c r="N91" s="8">
        <v>8.0000000000000004E-4</v>
      </c>
    </row>
    <row r="92" spans="2:14">
      <c r="B92" s="6" t="s">
        <v>951</v>
      </c>
      <c r="C92" s="17" t="s">
        <v>952</v>
      </c>
      <c r="D92" s="18" t="s">
        <v>620</v>
      </c>
      <c r="E92" s="6"/>
      <c r="F92" s="6" t="s">
        <v>824</v>
      </c>
      <c r="G92" s="6" t="s">
        <v>43</v>
      </c>
      <c r="H92" s="7">
        <v>20386</v>
      </c>
      <c r="I92" s="7">
        <v>3749</v>
      </c>
      <c r="J92" s="7">
        <v>0</v>
      </c>
      <c r="K92" s="7">
        <v>2629.86</v>
      </c>
      <c r="L92" s="8">
        <v>1.9E-3</v>
      </c>
      <c r="M92" s="8">
        <v>8.6E-3</v>
      </c>
      <c r="N92" s="8">
        <v>1.5E-3</v>
      </c>
    </row>
    <row r="93" spans="2:14">
      <c r="B93" s="6" t="s">
        <v>953</v>
      </c>
      <c r="C93" s="17" t="s">
        <v>954</v>
      </c>
      <c r="D93" s="18" t="s">
        <v>450</v>
      </c>
      <c r="E93" s="6"/>
      <c r="F93" s="6" t="s">
        <v>824</v>
      </c>
      <c r="G93" s="6" t="s">
        <v>43</v>
      </c>
      <c r="H93" s="7">
        <v>66</v>
      </c>
      <c r="I93" s="7">
        <v>23550</v>
      </c>
      <c r="J93" s="7">
        <v>0</v>
      </c>
      <c r="K93" s="7">
        <v>53.48</v>
      </c>
      <c r="L93" s="8">
        <v>0</v>
      </c>
      <c r="M93" s="8">
        <v>2.0000000000000001E-4</v>
      </c>
      <c r="N93" s="8">
        <v>0</v>
      </c>
    </row>
    <row r="94" spans="2:14">
      <c r="B94" s="6" t="s">
        <v>955</v>
      </c>
      <c r="C94" s="17" t="s">
        <v>956</v>
      </c>
      <c r="D94" s="18" t="s">
        <v>450</v>
      </c>
      <c r="E94" s="6"/>
      <c r="F94" s="6" t="s">
        <v>824</v>
      </c>
      <c r="G94" s="6" t="s">
        <v>43</v>
      </c>
      <c r="H94" s="7">
        <v>18586</v>
      </c>
      <c r="I94" s="7">
        <v>6479</v>
      </c>
      <c r="J94" s="7">
        <v>0</v>
      </c>
      <c r="K94" s="7">
        <v>4143.6099999999997</v>
      </c>
      <c r="L94" s="8">
        <v>1.1000000000000001E-3</v>
      </c>
      <c r="M94" s="8">
        <v>1.35E-2</v>
      </c>
      <c r="N94" s="8">
        <v>2.3999999999999998E-3</v>
      </c>
    </row>
    <row r="95" spans="2:14">
      <c r="B95" s="6" t="s">
        <v>957</v>
      </c>
      <c r="C95" s="17" t="s">
        <v>958</v>
      </c>
      <c r="D95" s="18" t="s">
        <v>450</v>
      </c>
      <c r="E95" s="6"/>
      <c r="F95" s="6" t="s">
        <v>824</v>
      </c>
      <c r="G95" s="6" t="s">
        <v>43</v>
      </c>
      <c r="H95" s="7">
        <v>7040</v>
      </c>
      <c r="I95" s="7">
        <v>6078</v>
      </c>
      <c r="J95" s="7">
        <v>0</v>
      </c>
      <c r="K95" s="7">
        <v>1472.37</v>
      </c>
      <c r="L95" s="8">
        <v>1.1999999999999999E-3</v>
      </c>
      <c r="M95" s="8">
        <v>4.7999999999999996E-3</v>
      </c>
      <c r="N95" s="8">
        <v>8.0000000000000004E-4</v>
      </c>
    </row>
    <row r="96" spans="2:14">
      <c r="B96" s="6" t="s">
        <v>959</v>
      </c>
      <c r="C96" s="17" t="s">
        <v>960</v>
      </c>
      <c r="D96" s="18" t="s">
        <v>96</v>
      </c>
      <c r="E96" s="6"/>
      <c r="F96" s="6" t="s">
        <v>824</v>
      </c>
      <c r="G96" s="6" t="s">
        <v>48</v>
      </c>
      <c r="H96" s="7">
        <v>14389</v>
      </c>
      <c r="I96" s="7">
        <v>3213</v>
      </c>
      <c r="J96" s="7">
        <v>0</v>
      </c>
      <c r="K96" s="7">
        <v>1861.2</v>
      </c>
      <c r="L96" s="8">
        <v>1E-4</v>
      </c>
      <c r="M96" s="8">
        <v>6.1000000000000004E-3</v>
      </c>
      <c r="N96" s="8">
        <v>1.1000000000000001E-3</v>
      </c>
    </row>
    <row r="97" spans="2:14">
      <c r="B97" s="6" t="s">
        <v>961</v>
      </c>
      <c r="C97" s="17" t="s">
        <v>962</v>
      </c>
      <c r="D97" s="18" t="s">
        <v>645</v>
      </c>
      <c r="E97" s="6"/>
      <c r="F97" s="6" t="s">
        <v>824</v>
      </c>
      <c r="G97" s="6" t="s">
        <v>48</v>
      </c>
      <c r="H97" s="7">
        <v>12413</v>
      </c>
      <c r="I97" s="7">
        <v>10890</v>
      </c>
      <c r="J97" s="7">
        <v>0</v>
      </c>
      <c r="K97" s="7">
        <v>5441.98</v>
      </c>
      <c r="L97" s="8">
        <v>2.0000000000000001E-4</v>
      </c>
      <c r="M97" s="8">
        <v>1.78E-2</v>
      </c>
      <c r="N97" s="8">
        <v>3.0999999999999999E-3</v>
      </c>
    </row>
    <row r="98" spans="2:14">
      <c r="B98" s="6" t="s">
        <v>963</v>
      </c>
      <c r="C98" s="17" t="s">
        <v>964</v>
      </c>
      <c r="D98" s="18" t="s">
        <v>665</v>
      </c>
      <c r="E98" s="6"/>
      <c r="F98" s="6" t="s">
        <v>824</v>
      </c>
      <c r="G98" s="6" t="s">
        <v>46</v>
      </c>
      <c r="H98" s="7">
        <v>4821</v>
      </c>
      <c r="I98" s="7">
        <v>12802</v>
      </c>
      <c r="J98" s="7">
        <v>0</v>
      </c>
      <c r="K98" s="7">
        <v>2299.63</v>
      </c>
      <c r="L98" s="8">
        <v>5.0000000000000001E-4</v>
      </c>
      <c r="M98" s="8">
        <v>7.4999999999999997E-3</v>
      </c>
      <c r="N98" s="8">
        <v>1.2999999999999999E-3</v>
      </c>
    </row>
    <row r="99" spans="2:14">
      <c r="B99" s="6" t="s">
        <v>965</v>
      </c>
      <c r="C99" s="17" t="s">
        <v>966</v>
      </c>
      <c r="D99" s="18" t="s">
        <v>450</v>
      </c>
      <c r="E99" s="6"/>
      <c r="F99" s="6" t="s">
        <v>824</v>
      </c>
      <c r="G99" s="6" t="s">
        <v>43</v>
      </c>
      <c r="H99" s="7">
        <v>7119</v>
      </c>
      <c r="I99" s="7">
        <v>10374</v>
      </c>
      <c r="J99" s="7">
        <v>0</v>
      </c>
      <c r="K99" s="7">
        <v>2541.2600000000002</v>
      </c>
      <c r="L99" s="8">
        <v>1E-4</v>
      </c>
      <c r="M99" s="8">
        <v>8.3000000000000001E-3</v>
      </c>
      <c r="N99" s="8">
        <v>1.4E-3</v>
      </c>
    </row>
    <row r="100" spans="2:14">
      <c r="B100" s="6" t="s">
        <v>967</v>
      </c>
      <c r="C100" s="17" t="s">
        <v>968</v>
      </c>
      <c r="D100" s="18" t="s">
        <v>645</v>
      </c>
      <c r="E100" s="6"/>
      <c r="F100" s="6" t="s">
        <v>824</v>
      </c>
      <c r="G100" s="6" t="s">
        <v>48</v>
      </c>
      <c r="H100" s="7">
        <v>9300</v>
      </c>
      <c r="I100" s="7">
        <v>1389.4</v>
      </c>
      <c r="J100" s="7">
        <v>0</v>
      </c>
      <c r="K100" s="7">
        <v>520.19000000000005</v>
      </c>
      <c r="L100" s="8">
        <v>2.9999999999999997E-4</v>
      </c>
      <c r="M100" s="8">
        <v>1.6999999999999999E-3</v>
      </c>
      <c r="N100" s="8">
        <v>2.9999999999999997E-4</v>
      </c>
    </row>
    <row r="101" spans="2:14">
      <c r="B101" s="6" t="s">
        <v>969</v>
      </c>
      <c r="C101" s="17" t="s">
        <v>970</v>
      </c>
      <c r="D101" s="18" t="s">
        <v>638</v>
      </c>
      <c r="E101" s="6"/>
      <c r="F101" s="6" t="s">
        <v>824</v>
      </c>
      <c r="G101" s="6" t="s">
        <v>43</v>
      </c>
      <c r="H101" s="7">
        <v>100000</v>
      </c>
      <c r="I101" s="7">
        <v>603.29999999999995</v>
      </c>
      <c r="J101" s="7">
        <v>0</v>
      </c>
      <c r="K101" s="7">
        <v>2075.96</v>
      </c>
      <c r="L101" s="8">
        <v>2.7000000000000001E-3</v>
      </c>
      <c r="M101" s="8">
        <v>6.7999999999999996E-3</v>
      </c>
      <c r="N101" s="8">
        <v>1.1999999999999999E-3</v>
      </c>
    </row>
    <row r="102" spans="2:14">
      <c r="B102" s="6" t="s">
        <v>971</v>
      </c>
      <c r="C102" s="17" t="s">
        <v>972</v>
      </c>
      <c r="D102" s="18" t="s">
        <v>450</v>
      </c>
      <c r="E102" s="6"/>
      <c r="F102" s="6" t="s">
        <v>824</v>
      </c>
      <c r="G102" s="6" t="s">
        <v>43</v>
      </c>
      <c r="H102" s="7">
        <v>1508</v>
      </c>
      <c r="I102" s="7">
        <v>17287</v>
      </c>
      <c r="J102" s="7">
        <v>0</v>
      </c>
      <c r="K102" s="7">
        <v>897.03</v>
      </c>
      <c r="L102" s="8">
        <v>0</v>
      </c>
      <c r="M102" s="8">
        <v>2.8999999999999998E-3</v>
      </c>
      <c r="N102" s="8">
        <v>5.0000000000000001E-4</v>
      </c>
    </row>
    <row r="103" spans="2:14">
      <c r="B103" s="6" t="s">
        <v>973</v>
      </c>
      <c r="C103" s="17" t="s">
        <v>974</v>
      </c>
      <c r="D103" s="18" t="s">
        <v>450</v>
      </c>
      <c r="E103" s="6"/>
      <c r="F103" s="6" t="s">
        <v>824</v>
      </c>
      <c r="G103" s="6" t="s">
        <v>43</v>
      </c>
      <c r="H103" s="7">
        <v>1275</v>
      </c>
      <c r="I103" s="7">
        <v>25001.26</v>
      </c>
      <c r="J103" s="7">
        <v>0</v>
      </c>
      <c r="K103" s="7">
        <v>1096.8699999999999</v>
      </c>
      <c r="L103" s="8">
        <v>2.9999999999999997E-4</v>
      </c>
      <c r="M103" s="8">
        <v>3.5999999999999999E-3</v>
      </c>
      <c r="N103" s="8">
        <v>5.9999999999999995E-4</v>
      </c>
    </row>
    <row r="104" spans="2:14">
      <c r="B104" s="6" t="s">
        <v>975</v>
      </c>
      <c r="C104" s="17" t="s">
        <v>976</v>
      </c>
      <c r="D104" s="18" t="s">
        <v>450</v>
      </c>
      <c r="E104" s="6"/>
      <c r="F104" s="6" t="s">
        <v>824</v>
      </c>
      <c r="G104" s="6" t="s">
        <v>43</v>
      </c>
      <c r="H104" s="7">
        <v>85</v>
      </c>
      <c r="I104" s="7">
        <v>16715</v>
      </c>
      <c r="J104" s="7">
        <v>0</v>
      </c>
      <c r="K104" s="7">
        <v>48.89</v>
      </c>
      <c r="L104" s="8">
        <v>0</v>
      </c>
      <c r="M104" s="8">
        <v>2.0000000000000001E-4</v>
      </c>
      <c r="N104" s="8">
        <v>0</v>
      </c>
    </row>
    <row r="105" spans="2:14">
      <c r="B105" s="6" t="s">
        <v>977</v>
      </c>
      <c r="C105" s="17" t="s">
        <v>978</v>
      </c>
      <c r="D105" s="18" t="s">
        <v>450</v>
      </c>
      <c r="E105" s="6"/>
      <c r="F105" s="6" t="s">
        <v>824</v>
      </c>
      <c r="G105" s="6" t="s">
        <v>43</v>
      </c>
      <c r="H105" s="7">
        <v>106</v>
      </c>
      <c r="I105" s="7">
        <v>11348</v>
      </c>
      <c r="J105" s="7">
        <v>0</v>
      </c>
      <c r="K105" s="7">
        <v>41.39</v>
      </c>
      <c r="L105" s="8">
        <v>0</v>
      </c>
      <c r="M105" s="8">
        <v>1E-4</v>
      </c>
      <c r="N105" s="8">
        <v>0</v>
      </c>
    </row>
    <row r="106" spans="2:14">
      <c r="B106" s="6" t="s">
        <v>979</v>
      </c>
      <c r="C106" s="17" t="s">
        <v>980</v>
      </c>
      <c r="D106" s="18" t="s">
        <v>450</v>
      </c>
      <c r="E106" s="6"/>
      <c r="F106" s="6" t="s">
        <v>824</v>
      </c>
      <c r="G106" s="6" t="s">
        <v>43</v>
      </c>
      <c r="H106" s="7">
        <v>67012</v>
      </c>
      <c r="I106" s="7">
        <v>3947</v>
      </c>
      <c r="J106" s="7">
        <v>0</v>
      </c>
      <c r="K106" s="7">
        <v>9101.32</v>
      </c>
      <c r="L106" s="8">
        <v>5.7000000000000002E-3</v>
      </c>
      <c r="M106" s="8">
        <v>2.9700000000000001E-2</v>
      </c>
      <c r="N106" s="8">
        <v>5.1999999999999998E-3</v>
      </c>
    </row>
    <row r="107" spans="2:14">
      <c r="B107" s="6" t="s">
        <v>981</v>
      </c>
      <c r="C107" s="17" t="s">
        <v>982</v>
      </c>
      <c r="D107" s="18" t="s">
        <v>620</v>
      </c>
      <c r="E107" s="6"/>
      <c r="F107" s="6" t="s">
        <v>824</v>
      </c>
      <c r="G107" s="6" t="s">
        <v>43</v>
      </c>
      <c r="H107" s="7">
        <v>14465</v>
      </c>
      <c r="I107" s="7">
        <v>6818</v>
      </c>
      <c r="J107" s="7">
        <v>0</v>
      </c>
      <c r="K107" s="7">
        <v>3393.6</v>
      </c>
      <c r="L107" s="8">
        <v>8.0000000000000004E-4</v>
      </c>
      <c r="M107" s="8">
        <v>1.11E-2</v>
      </c>
      <c r="N107" s="8">
        <v>1.9E-3</v>
      </c>
    </row>
    <row r="108" spans="2:14">
      <c r="B108" s="6" t="s">
        <v>983</v>
      </c>
      <c r="C108" s="17" t="s">
        <v>984</v>
      </c>
      <c r="D108" s="18" t="s">
        <v>96</v>
      </c>
      <c r="E108" s="6"/>
      <c r="F108" s="6" t="s">
        <v>824</v>
      </c>
      <c r="G108" s="6" t="s">
        <v>48</v>
      </c>
      <c r="H108" s="7">
        <v>2217</v>
      </c>
      <c r="I108" s="7">
        <v>10892.9</v>
      </c>
      <c r="J108" s="7">
        <v>0</v>
      </c>
      <c r="K108" s="7">
        <v>972.21</v>
      </c>
      <c r="L108" s="8">
        <v>4.0000000000000002E-4</v>
      </c>
      <c r="M108" s="8">
        <v>3.2000000000000002E-3</v>
      </c>
      <c r="N108" s="8">
        <v>5.9999999999999995E-4</v>
      </c>
    </row>
    <row r="109" spans="2:14">
      <c r="B109" s="6" t="s">
        <v>985</v>
      </c>
      <c r="C109" s="17" t="s">
        <v>986</v>
      </c>
      <c r="D109" s="18" t="s">
        <v>96</v>
      </c>
      <c r="E109" s="6"/>
      <c r="F109" s="6" t="s">
        <v>824</v>
      </c>
      <c r="G109" s="6" t="s">
        <v>48</v>
      </c>
      <c r="H109" s="7">
        <v>29016</v>
      </c>
      <c r="I109" s="7">
        <v>4757.5</v>
      </c>
      <c r="J109" s="7">
        <v>0</v>
      </c>
      <c r="K109" s="7">
        <v>5557.36</v>
      </c>
      <c r="L109" s="8">
        <v>4.0000000000000002E-4</v>
      </c>
      <c r="M109" s="8">
        <v>1.8200000000000001E-2</v>
      </c>
      <c r="N109" s="8">
        <v>3.2000000000000002E-3</v>
      </c>
    </row>
    <row r="110" spans="2:14">
      <c r="B110" s="6" t="s">
        <v>987</v>
      </c>
      <c r="C110" s="17" t="s">
        <v>988</v>
      </c>
      <c r="D110" s="18" t="s">
        <v>450</v>
      </c>
      <c r="E110" s="6"/>
      <c r="F110" s="6" t="s">
        <v>824</v>
      </c>
      <c r="G110" s="6" t="s">
        <v>43</v>
      </c>
      <c r="H110" s="7">
        <v>15441</v>
      </c>
      <c r="I110" s="7">
        <v>27784</v>
      </c>
      <c r="J110" s="7">
        <v>15.47</v>
      </c>
      <c r="K110" s="7">
        <v>14777.8</v>
      </c>
      <c r="L110" s="8">
        <v>0</v>
      </c>
      <c r="M110" s="8">
        <v>4.8300000000000003E-2</v>
      </c>
      <c r="N110" s="8">
        <v>8.3999999999999995E-3</v>
      </c>
    </row>
    <row r="111" spans="2:14">
      <c r="B111" s="6" t="s">
        <v>989</v>
      </c>
      <c r="C111" s="17" t="s">
        <v>990</v>
      </c>
      <c r="D111" s="18" t="s">
        <v>450</v>
      </c>
      <c r="E111" s="6"/>
      <c r="F111" s="6" t="s">
        <v>824</v>
      </c>
      <c r="G111" s="6" t="s">
        <v>43</v>
      </c>
      <c r="H111" s="7">
        <v>9880</v>
      </c>
      <c r="I111" s="7">
        <v>3527</v>
      </c>
      <c r="J111" s="7">
        <v>0</v>
      </c>
      <c r="K111" s="7">
        <v>1199.08</v>
      </c>
      <c r="L111" s="8">
        <v>1E-4</v>
      </c>
      <c r="M111" s="8">
        <v>3.8999999999999998E-3</v>
      </c>
      <c r="N111" s="8">
        <v>6.9999999999999999E-4</v>
      </c>
    </row>
    <row r="112" spans="2:14">
      <c r="B112" s="6" t="s">
        <v>991</v>
      </c>
      <c r="C112" s="17" t="s">
        <v>992</v>
      </c>
      <c r="D112" s="18" t="s">
        <v>450</v>
      </c>
      <c r="E112" s="6"/>
      <c r="F112" s="6" t="s">
        <v>824</v>
      </c>
      <c r="G112" s="6" t="s">
        <v>43</v>
      </c>
      <c r="H112" s="7">
        <v>673</v>
      </c>
      <c r="I112" s="7">
        <v>27750</v>
      </c>
      <c r="J112" s="7">
        <v>1.1599999999999999</v>
      </c>
      <c r="K112" s="7">
        <v>643.79</v>
      </c>
      <c r="L112" s="8">
        <v>0</v>
      </c>
      <c r="M112" s="8">
        <v>2.0999999999999999E-3</v>
      </c>
      <c r="N112" s="8">
        <v>4.0000000000000002E-4</v>
      </c>
    </row>
    <row r="113" spans="2:14">
      <c r="B113" s="6" t="s">
        <v>993</v>
      </c>
      <c r="C113" s="17" t="s">
        <v>994</v>
      </c>
      <c r="D113" s="18" t="s">
        <v>450</v>
      </c>
      <c r="E113" s="6"/>
      <c r="F113" s="6" t="s">
        <v>824</v>
      </c>
      <c r="G113" s="6" t="s">
        <v>43</v>
      </c>
      <c r="H113" s="7">
        <v>18773</v>
      </c>
      <c r="I113" s="7">
        <v>33489</v>
      </c>
      <c r="J113" s="7">
        <v>64.88</v>
      </c>
      <c r="K113" s="7">
        <v>21698.07</v>
      </c>
      <c r="L113" s="8">
        <v>0</v>
      </c>
      <c r="M113" s="8">
        <v>7.0900000000000005E-2</v>
      </c>
      <c r="N113" s="8">
        <v>1.23E-2</v>
      </c>
    </row>
    <row r="114" spans="2:14">
      <c r="B114" s="6" t="s">
        <v>995</v>
      </c>
      <c r="C114" s="17" t="s">
        <v>996</v>
      </c>
      <c r="D114" s="18" t="s">
        <v>450</v>
      </c>
      <c r="E114" s="6"/>
      <c r="F114" s="6" t="s">
        <v>824</v>
      </c>
      <c r="G114" s="6" t="s">
        <v>43</v>
      </c>
      <c r="H114" s="7">
        <v>13135</v>
      </c>
      <c r="I114" s="7">
        <v>8734</v>
      </c>
      <c r="J114" s="7">
        <v>0</v>
      </c>
      <c r="K114" s="7">
        <v>3947.55</v>
      </c>
      <c r="L114" s="8">
        <v>8.9999999999999998E-4</v>
      </c>
      <c r="M114" s="8">
        <v>1.29E-2</v>
      </c>
      <c r="N114" s="8">
        <v>2.2000000000000001E-3</v>
      </c>
    </row>
    <row r="115" spans="2:14">
      <c r="B115" s="6" t="s">
        <v>997</v>
      </c>
      <c r="C115" s="17" t="s">
        <v>998</v>
      </c>
      <c r="D115" s="18" t="s">
        <v>96</v>
      </c>
      <c r="E115" s="6"/>
      <c r="F115" s="6" t="s">
        <v>824</v>
      </c>
      <c r="G115" s="6" t="s">
        <v>43</v>
      </c>
      <c r="H115" s="7">
        <v>1885</v>
      </c>
      <c r="I115" s="7">
        <v>9736</v>
      </c>
      <c r="J115" s="7">
        <v>0</v>
      </c>
      <c r="K115" s="7">
        <v>631.5</v>
      </c>
      <c r="L115" s="8">
        <v>2.0000000000000001E-4</v>
      </c>
      <c r="M115" s="8">
        <v>2.0999999999999999E-3</v>
      </c>
      <c r="N115" s="8">
        <v>4.0000000000000002E-4</v>
      </c>
    </row>
    <row r="116" spans="2:14">
      <c r="B116" s="6" t="s">
        <v>999</v>
      </c>
      <c r="C116" s="17" t="s">
        <v>1000</v>
      </c>
      <c r="D116" s="18" t="s">
        <v>450</v>
      </c>
      <c r="E116" s="6"/>
      <c r="F116" s="6" t="s">
        <v>824</v>
      </c>
      <c r="G116" s="6" t="s">
        <v>43</v>
      </c>
      <c r="H116" s="7">
        <v>16870</v>
      </c>
      <c r="I116" s="7">
        <v>1690</v>
      </c>
      <c r="J116" s="7">
        <v>0</v>
      </c>
      <c r="K116" s="7">
        <v>981.04</v>
      </c>
      <c r="L116" s="8">
        <v>2.0000000000000001E-4</v>
      </c>
      <c r="M116" s="8">
        <v>3.2000000000000002E-3</v>
      </c>
      <c r="N116" s="8">
        <v>5.9999999999999995E-4</v>
      </c>
    </row>
    <row r="117" spans="2:14">
      <c r="B117" s="6" t="s">
        <v>1001</v>
      </c>
      <c r="C117" s="17" t="s">
        <v>1002</v>
      </c>
      <c r="D117" s="18" t="s">
        <v>450</v>
      </c>
      <c r="E117" s="6"/>
      <c r="F117" s="6" t="s">
        <v>824</v>
      </c>
      <c r="G117" s="6" t="s">
        <v>43</v>
      </c>
      <c r="H117" s="7">
        <v>5027</v>
      </c>
      <c r="I117" s="7">
        <v>5536</v>
      </c>
      <c r="J117" s="7">
        <v>0</v>
      </c>
      <c r="K117" s="7">
        <v>957.61</v>
      </c>
      <c r="L117" s="8">
        <v>0</v>
      </c>
      <c r="M117" s="8">
        <v>3.0999999999999999E-3</v>
      </c>
      <c r="N117" s="8">
        <v>5.0000000000000001E-4</v>
      </c>
    </row>
    <row r="118" spans="2:14">
      <c r="B118" s="6" t="s">
        <v>1003</v>
      </c>
      <c r="C118" s="17" t="s">
        <v>1004</v>
      </c>
      <c r="D118" s="18" t="s">
        <v>620</v>
      </c>
      <c r="E118" s="6"/>
      <c r="F118" s="6" t="s">
        <v>824</v>
      </c>
      <c r="G118" s="6" t="s">
        <v>43</v>
      </c>
      <c r="H118" s="7">
        <v>3573</v>
      </c>
      <c r="I118" s="7">
        <v>6154</v>
      </c>
      <c r="J118" s="7">
        <v>0</v>
      </c>
      <c r="K118" s="7">
        <v>756.62</v>
      </c>
      <c r="L118" s="8">
        <v>5.0000000000000001E-4</v>
      </c>
      <c r="M118" s="8">
        <v>2.5000000000000001E-3</v>
      </c>
      <c r="N118" s="8">
        <v>4.0000000000000002E-4</v>
      </c>
    </row>
    <row r="119" spans="2:14">
      <c r="B119" s="6" t="s">
        <v>1005</v>
      </c>
      <c r="C119" s="17" t="s">
        <v>1006</v>
      </c>
      <c r="D119" s="18" t="s">
        <v>450</v>
      </c>
      <c r="E119" s="6"/>
      <c r="F119" s="6" t="s">
        <v>824</v>
      </c>
      <c r="G119" s="6" t="s">
        <v>43</v>
      </c>
      <c r="H119" s="7">
        <v>2210</v>
      </c>
      <c r="I119" s="7">
        <v>7896</v>
      </c>
      <c r="J119" s="7">
        <v>0</v>
      </c>
      <c r="K119" s="7">
        <v>600.46</v>
      </c>
      <c r="L119" s="8">
        <v>0</v>
      </c>
      <c r="M119" s="8">
        <v>2E-3</v>
      </c>
      <c r="N119" s="8">
        <v>2.9999999999999997E-4</v>
      </c>
    </row>
    <row r="120" spans="2:14">
      <c r="B120" s="6" t="s">
        <v>1007</v>
      </c>
      <c r="C120" s="17" t="s">
        <v>1008</v>
      </c>
      <c r="D120" s="18" t="s">
        <v>620</v>
      </c>
      <c r="E120" s="6"/>
      <c r="F120" s="6" t="s">
        <v>824</v>
      </c>
      <c r="G120" s="6" t="s">
        <v>43</v>
      </c>
      <c r="H120" s="7">
        <v>7596</v>
      </c>
      <c r="I120" s="7">
        <v>4273</v>
      </c>
      <c r="J120" s="7">
        <v>0</v>
      </c>
      <c r="K120" s="7">
        <v>1116.8699999999999</v>
      </c>
      <c r="L120" s="8">
        <v>1.1000000000000001E-3</v>
      </c>
      <c r="M120" s="8">
        <v>3.5999999999999999E-3</v>
      </c>
      <c r="N120" s="8">
        <v>5.9999999999999995E-4</v>
      </c>
    </row>
    <row r="121" spans="2:14">
      <c r="B121" s="6" t="s">
        <v>1009</v>
      </c>
      <c r="C121" s="17" t="s">
        <v>1010</v>
      </c>
      <c r="D121" s="18" t="s">
        <v>450</v>
      </c>
      <c r="E121" s="6"/>
      <c r="F121" s="6" t="s">
        <v>824</v>
      </c>
      <c r="G121" s="6" t="s">
        <v>43</v>
      </c>
      <c r="H121" s="7">
        <v>248</v>
      </c>
      <c r="I121" s="7">
        <v>6175</v>
      </c>
      <c r="J121" s="7">
        <v>0</v>
      </c>
      <c r="K121" s="7">
        <v>52.7</v>
      </c>
      <c r="L121" s="8">
        <v>0</v>
      </c>
      <c r="M121" s="8">
        <v>2.0000000000000001E-4</v>
      </c>
      <c r="N121" s="8">
        <v>0</v>
      </c>
    </row>
    <row r="122" spans="2:14">
      <c r="B122" s="6" t="s">
        <v>1011</v>
      </c>
      <c r="C122" s="17" t="s">
        <v>1012</v>
      </c>
      <c r="D122" s="18" t="s">
        <v>450</v>
      </c>
      <c r="E122" s="6"/>
      <c r="F122" s="6" t="s">
        <v>824</v>
      </c>
      <c r="G122" s="6" t="s">
        <v>43</v>
      </c>
      <c r="H122" s="7">
        <v>10600</v>
      </c>
      <c r="I122" s="7">
        <v>2360</v>
      </c>
      <c r="J122" s="7">
        <v>0</v>
      </c>
      <c r="K122" s="7">
        <v>860.8</v>
      </c>
      <c r="L122" s="8">
        <v>1E-4</v>
      </c>
      <c r="M122" s="8">
        <v>2.8E-3</v>
      </c>
      <c r="N122" s="8">
        <v>5.0000000000000001E-4</v>
      </c>
    </row>
    <row r="123" spans="2:14">
      <c r="B123" s="6" t="s">
        <v>1013</v>
      </c>
      <c r="C123" s="17" t="s">
        <v>1014</v>
      </c>
      <c r="D123" s="18" t="s">
        <v>450</v>
      </c>
      <c r="E123" s="6"/>
      <c r="F123" s="6" t="s">
        <v>824</v>
      </c>
      <c r="G123" s="6" t="s">
        <v>43</v>
      </c>
      <c r="H123" s="7">
        <v>17434</v>
      </c>
      <c r="I123" s="7">
        <v>4900</v>
      </c>
      <c r="J123" s="7">
        <v>0</v>
      </c>
      <c r="K123" s="7">
        <v>2939.53</v>
      </c>
      <c r="L123" s="8">
        <v>1E-4</v>
      </c>
      <c r="M123" s="8">
        <v>9.5999999999999992E-3</v>
      </c>
      <c r="N123" s="8">
        <v>1.6999999999999999E-3</v>
      </c>
    </row>
    <row r="124" spans="2:14">
      <c r="B124" s="6" t="s">
        <v>1015</v>
      </c>
      <c r="C124" s="17" t="s">
        <v>1016</v>
      </c>
      <c r="D124" s="18" t="s">
        <v>450</v>
      </c>
      <c r="E124" s="6"/>
      <c r="F124" s="6" t="s">
        <v>824</v>
      </c>
      <c r="G124" s="6" t="s">
        <v>43</v>
      </c>
      <c r="H124" s="7">
        <v>3170</v>
      </c>
      <c r="I124" s="7">
        <v>7000.55</v>
      </c>
      <c r="J124" s="7">
        <v>0</v>
      </c>
      <c r="K124" s="7">
        <v>763.62</v>
      </c>
      <c r="L124" s="8">
        <v>2.9999999999999997E-4</v>
      </c>
      <c r="M124" s="8">
        <v>2.5000000000000001E-3</v>
      </c>
      <c r="N124" s="8">
        <v>4.0000000000000002E-4</v>
      </c>
    </row>
    <row r="125" spans="2:14">
      <c r="B125" s="6" t="s">
        <v>1017</v>
      </c>
      <c r="C125" s="17" t="s">
        <v>1018</v>
      </c>
      <c r="D125" s="18" t="s">
        <v>620</v>
      </c>
      <c r="E125" s="6"/>
      <c r="F125" s="6" t="s">
        <v>824</v>
      </c>
      <c r="G125" s="6" t="s">
        <v>43</v>
      </c>
      <c r="H125" s="7">
        <v>235</v>
      </c>
      <c r="I125" s="7">
        <v>4957</v>
      </c>
      <c r="J125" s="7">
        <v>0</v>
      </c>
      <c r="K125" s="7">
        <v>40.08</v>
      </c>
      <c r="L125" s="8">
        <v>0</v>
      </c>
      <c r="M125" s="8">
        <v>1E-4</v>
      </c>
      <c r="N125" s="8">
        <v>0</v>
      </c>
    </row>
    <row r="126" spans="2:14">
      <c r="B126" s="13" t="s">
        <v>1019</v>
      </c>
      <c r="C126" s="14"/>
      <c r="D126" s="20"/>
      <c r="E126" s="13"/>
      <c r="F126" s="13"/>
      <c r="G126" s="13"/>
      <c r="H126" s="15">
        <v>30200</v>
      </c>
      <c r="K126" s="15">
        <v>5868.06</v>
      </c>
      <c r="M126" s="16">
        <v>1.9199999999999998E-2</v>
      </c>
      <c r="N126" s="16">
        <v>3.3E-3</v>
      </c>
    </row>
    <row r="127" spans="2:14">
      <c r="B127" s="6" t="s">
        <v>1020</v>
      </c>
      <c r="C127" s="17" t="s">
        <v>1021</v>
      </c>
      <c r="D127" s="18" t="s">
        <v>450</v>
      </c>
      <c r="E127" s="6"/>
      <c r="F127" s="6" t="s">
        <v>846</v>
      </c>
      <c r="G127" s="6" t="s">
        <v>43</v>
      </c>
      <c r="H127" s="7">
        <v>1466</v>
      </c>
      <c r="I127" s="7">
        <v>11089</v>
      </c>
      <c r="J127" s="7">
        <v>0</v>
      </c>
      <c r="K127" s="7">
        <v>559.39</v>
      </c>
      <c r="L127" s="8">
        <v>0</v>
      </c>
      <c r="M127" s="8">
        <v>1.8E-3</v>
      </c>
      <c r="N127" s="8">
        <v>2.9999999999999997E-4</v>
      </c>
    </row>
    <row r="128" spans="2:14">
      <c r="B128" s="6" t="s">
        <v>1022</v>
      </c>
      <c r="C128" s="17" t="s">
        <v>1023</v>
      </c>
      <c r="D128" s="18" t="s">
        <v>638</v>
      </c>
      <c r="E128" s="6"/>
      <c r="F128" s="6" t="s">
        <v>846</v>
      </c>
      <c r="G128" s="6" t="s">
        <v>43</v>
      </c>
      <c r="H128" s="7">
        <v>770</v>
      </c>
      <c r="I128" s="7">
        <v>9977</v>
      </c>
      <c r="J128" s="7">
        <v>0</v>
      </c>
      <c r="K128" s="7">
        <v>264.35000000000002</v>
      </c>
      <c r="L128" s="8">
        <v>0</v>
      </c>
      <c r="M128" s="8">
        <v>8.9999999999999998E-4</v>
      </c>
      <c r="N128" s="8">
        <v>2.0000000000000001E-4</v>
      </c>
    </row>
    <row r="129" spans="2:14">
      <c r="B129" s="6" t="s">
        <v>1024</v>
      </c>
      <c r="C129" s="17" t="s">
        <v>1025</v>
      </c>
      <c r="D129" s="18" t="s">
        <v>450</v>
      </c>
      <c r="E129" s="6"/>
      <c r="F129" s="6" t="s">
        <v>846</v>
      </c>
      <c r="G129" s="6" t="s">
        <v>43</v>
      </c>
      <c r="H129" s="7">
        <v>5155</v>
      </c>
      <c r="I129" s="7">
        <v>8390</v>
      </c>
      <c r="J129" s="7">
        <v>0</v>
      </c>
      <c r="K129" s="7">
        <v>1488.25</v>
      </c>
      <c r="L129" s="8">
        <v>0</v>
      </c>
      <c r="M129" s="8">
        <v>4.8999999999999998E-3</v>
      </c>
      <c r="N129" s="8">
        <v>8.0000000000000004E-4</v>
      </c>
    </row>
    <row r="130" spans="2:14">
      <c r="B130" s="6" t="s">
        <v>1026</v>
      </c>
      <c r="C130" s="17" t="s">
        <v>1027</v>
      </c>
      <c r="D130" s="18" t="s">
        <v>450</v>
      </c>
      <c r="E130" s="6"/>
      <c r="F130" s="6" t="s">
        <v>846</v>
      </c>
      <c r="G130" s="6" t="s">
        <v>43</v>
      </c>
      <c r="H130" s="7">
        <v>14079</v>
      </c>
      <c r="I130" s="7">
        <v>3676</v>
      </c>
      <c r="J130" s="7">
        <v>0</v>
      </c>
      <c r="K130" s="7">
        <v>1780.87</v>
      </c>
      <c r="L130" s="8">
        <v>1E-4</v>
      </c>
      <c r="M130" s="8">
        <v>5.7999999999999996E-3</v>
      </c>
      <c r="N130" s="8">
        <v>1E-3</v>
      </c>
    </row>
    <row r="131" spans="2:14">
      <c r="B131" s="6" t="s">
        <v>1028</v>
      </c>
      <c r="C131" s="17" t="s">
        <v>1029</v>
      </c>
      <c r="D131" s="18" t="s">
        <v>638</v>
      </c>
      <c r="E131" s="6"/>
      <c r="F131" s="6" t="s">
        <v>846</v>
      </c>
      <c r="G131" s="6" t="s">
        <v>43</v>
      </c>
      <c r="H131" s="7">
        <v>8730</v>
      </c>
      <c r="I131" s="7">
        <v>5909.5</v>
      </c>
      <c r="J131" s="7">
        <v>0</v>
      </c>
      <c r="K131" s="7">
        <v>1775.21</v>
      </c>
      <c r="L131" s="8">
        <v>2.3999999999999998E-3</v>
      </c>
      <c r="M131" s="8">
        <v>5.7999999999999996E-3</v>
      </c>
      <c r="N131" s="8">
        <v>1E-3</v>
      </c>
    </row>
    <row r="132" spans="2:14">
      <c r="B132" s="13" t="s">
        <v>850</v>
      </c>
      <c r="C132" s="14"/>
      <c r="D132" s="20"/>
      <c r="E132" s="13"/>
      <c r="F132" s="13"/>
      <c r="G132" s="13"/>
      <c r="H132" s="15">
        <v>0</v>
      </c>
      <c r="K132" s="15">
        <v>0</v>
      </c>
      <c r="M132" s="16">
        <v>0</v>
      </c>
      <c r="N132" s="16">
        <v>0</v>
      </c>
    </row>
    <row r="133" spans="2:14">
      <c r="B133" s="13" t="s">
        <v>851</v>
      </c>
      <c r="C133" s="14"/>
      <c r="D133" s="20"/>
      <c r="E133" s="13"/>
      <c r="F133" s="13"/>
      <c r="G133" s="13"/>
      <c r="H133" s="15">
        <v>0</v>
      </c>
      <c r="K133" s="15">
        <v>0</v>
      </c>
      <c r="M133" s="16">
        <v>0</v>
      </c>
      <c r="N133" s="16">
        <v>0</v>
      </c>
    </row>
    <row r="136" spans="2:14">
      <c r="B136" s="6" t="s">
        <v>103</v>
      </c>
      <c r="C136" s="17"/>
      <c r="D136" s="18"/>
      <c r="E136" s="6"/>
      <c r="F136" s="6"/>
      <c r="G136" s="6"/>
    </row>
    <row r="140" spans="2:14">
      <c r="B140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09375" defaultRowHeight="13.2"/>
  <cols>
    <col min="2" max="2" width="38.6640625" customWidth="1"/>
    <col min="3" max="3" width="18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104</v>
      </c>
    </row>
    <row r="7" spans="2:15" ht="15.6">
      <c r="B7" s="2" t="s">
        <v>1030</v>
      </c>
    </row>
    <row r="8" spans="2:15">
      <c r="B8" s="3" t="s">
        <v>76</v>
      </c>
      <c r="C8" s="3" t="s">
        <v>77</v>
      </c>
      <c r="D8" s="3" t="s">
        <v>106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81</v>
      </c>
      <c r="J8" s="3" t="s">
        <v>109</v>
      </c>
      <c r="K8" s="3" t="s">
        <v>42</v>
      </c>
      <c r="L8" s="3" t="s">
        <v>84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1031</v>
      </c>
      <c r="C11" s="12"/>
      <c r="D11" s="19"/>
      <c r="E11" s="3"/>
      <c r="F11" s="3"/>
      <c r="G11" s="3"/>
      <c r="H11" s="3"/>
      <c r="I11" s="3"/>
      <c r="J11" s="9">
        <v>417250.77</v>
      </c>
      <c r="L11" s="9">
        <v>21736.28</v>
      </c>
      <c r="N11" s="10">
        <v>1</v>
      </c>
      <c r="O11" s="10">
        <v>1.24E-2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1032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1033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1034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1035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102</v>
      </c>
      <c r="C17" s="12"/>
      <c r="D17" s="19"/>
      <c r="E17" s="3"/>
      <c r="F17" s="3"/>
      <c r="G17" s="3"/>
      <c r="H17" s="3"/>
      <c r="I17" s="3"/>
      <c r="J17" s="9">
        <v>417250.77</v>
      </c>
      <c r="L17" s="9">
        <v>21736.28</v>
      </c>
      <c r="N17" s="10">
        <v>1</v>
      </c>
      <c r="O17" s="10">
        <v>1.24E-2</v>
      </c>
    </row>
    <row r="18" spans="2:15">
      <c r="B18" s="13" t="s">
        <v>1032</v>
      </c>
      <c r="C18" s="14"/>
      <c r="D18" s="20"/>
      <c r="E18" s="13"/>
      <c r="F18" s="13"/>
      <c r="G18" s="13"/>
      <c r="H18" s="13"/>
      <c r="I18" s="13"/>
      <c r="J18" s="15">
        <v>102941.07</v>
      </c>
      <c r="L18" s="15">
        <v>11404.41</v>
      </c>
      <c r="N18" s="16">
        <v>0.52470000000000006</v>
      </c>
      <c r="O18" s="16">
        <v>6.4999999999999997E-3</v>
      </c>
    </row>
    <row r="19" spans="2:15">
      <c r="B19" s="6" t="s">
        <v>1036</v>
      </c>
      <c r="C19" s="17" t="s">
        <v>1037</v>
      </c>
      <c r="D19" s="18" t="s">
        <v>96</v>
      </c>
      <c r="E19" s="6"/>
      <c r="F19" s="6" t="s">
        <v>846</v>
      </c>
      <c r="G19" s="6" t="s">
        <v>1038</v>
      </c>
      <c r="H19" s="6" t="s">
        <v>156</v>
      </c>
      <c r="I19" s="6" t="s">
        <v>43</v>
      </c>
      <c r="J19" s="7">
        <v>1974.02</v>
      </c>
      <c r="K19" s="7">
        <v>18239</v>
      </c>
      <c r="L19" s="7">
        <v>1238.9000000000001</v>
      </c>
      <c r="M19" s="8">
        <v>1E-4</v>
      </c>
      <c r="N19" s="8">
        <v>5.7000000000000002E-2</v>
      </c>
      <c r="O19" s="8">
        <v>6.9999999999999999E-4</v>
      </c>
    </row>
    <row r="20" spans="2:15">
      <c r="B20" s="6" t="s">
        <v>1039</v>
      </c>
      <c r="C20" s="17" t="s">
        <v>1040</v>
      </c>
      <c r="D20" s="18" t="s">
        <v>96</v>
      </c>
      <c r="E20" s="6"/>
      <c r="F20" s="6" t="s">
        <v>846</v>
      </c>
      <c r="G20" s="6" t="s">
        <v>1041</v>
      </c>
      <c r="H20" s="6" t="s">
        <v>156</v>
      </c>
      <c r="I20" s="6" t="s">
        <v>43</v>
      </c>
      <c r="J20" s="7">
        <v>180.01</v>
      </c>
      <c r="K20" s="7">
        <v>244391</v>
      </c>
      <c r="L20" s="7">
        <v>1513.79</v>
      </c>
      <c r="M20" s="8">
        <v>0</v>
      </c>
      <c r="N20" s="8">
        <v>6.9599999999999995E-2</v>
      </c>
      <c r="O20" s="8">
        <v>8.9999999999999998E-4</v>
      </c>
    </row>
    <row r="21" spans="2:15">
      <c r="B21" s="6" t="s">
        <v>1042</v>
      </c>
      <c r="C21" s="17" t="s">
        <v>1043</v>
      </c>
      <c r="D21" s="18" t="s">
        <v>96</v>
      </c>
      <c r="E21" s="6"/>
      <c r="F21" s="6" t="s">
        <v>846</v>
      </c>
      <c r="G21" s="6" t="s">
        <v>1044</v>
      </c>
      <c r="H21" s="6" t="s">
        <v>156</v>
      </c>
      <c r="I21" s="6" t="s">
        <v>43</v>
      </c>
      <c r="J21" s="7">
        <v>22700</v>
      </c>
      <c r="K21" s="7">
        <v>1657</v>
      </c>
      <c r="L21" s="7">
        <v>1294.29</v>
      </c>
      <c r="M21" s="8">
        <v>2.0000000000000001E-4</v>
      </c>
      <c r="N21" s="8">
        <v>5.9499999999999997E-2</v>
      </c>
      <c r="O21" s="8">
        <v>6.9999999999999999E-4</v>
      </c>
    </row>
    <row r="22" spans="2:15">
      <c r="B22" s="6" t="s">
        <v>1045</v>
      </c>
      <c r="C22" s="17" t="s">
        <v>1046</v>
      </c>
      <c r="D22" s="18" t="s">
        <v>96</v>
      </c>
      <c r="E22" s="6"/>
      <c r="F22" s="6" t="s">
        <v>846</v>
      </c>
      <c r="G22" s="6" t="s">
        <v>1047</v>
      </c>
      <c r="H22" s="6" t="s">
        <v>156</v>
      </c>
      <c r="I22" s="6" t="s">
        <v>43</v>
      </c>
      <c r="J22" s="7">
        <v>76303.509999999995</v>
      </c>
      <c r="K22" s="7">
        <v>2426</v>
      </c>
      <c r="L22" s="7">
        <v>6369.71</v>
      </c>
      <c r="M22" s="8">
        <v>0</v>
      </c>
      <c r="N22" s="8">
        <v>0.29299999999999998</v>
      </c>
      <c r="O22" s="8">
        <v>3.5999999999999999E-3</v>
      </c>
    </row>
    <row r="23" spans="2:15">
      <c r="B23" s="6" t="s">
        <v>1048</v>
      </c>
      <c r="C23" s="17" t="s">
        <v>1049</v>
      </c>
      <c r="D23" s="18" t="s">
        <v>1050</v>
      </c>
      <c r="E23" s="6"/>
      <c r="F23" s="6" t="s">
        <v>846</v>
      </c>
      <c r="G23" s="6" t="s">
        <v>1051</v>
      </c>
      <c r="H23" s="6" t="s">
        <v>156</v>
      </c>
      <c r="I23" s="6" t="s">
        <v>43</v>
      </c>
      <c r="J23" s="7">
        <v>1783.53</v>
      </c>
      <c r="K23" s="7">
        <v>16094</v>
      </c>
      <c r="L23" s="7">
        <v>987.71</v>
      </c>
      <c r="M23" s="8">
        <v>1.4E-3</v>
      </c>
      <c r="N23" s="8">
        <v>4.5400000000000003E-2</v>
      </c>
      <c r="O23" s="8">
        <v>5.9999999999999995E-4</v>
      </c>
    </row>
    <row r="24" spans="2:15">
      <c r="B24" s="13" t="s">
        <v>1052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1034</v>
      </c>
      <c r="C25" s="14"/>
      <c r="D25" s="20"/>
      <c r="E25" s="13"/>
      <c r="F25" s="13"/>
      <c r="G25" s="13"/>
      <c r="H25" s="13"/>
      <c r="I25" s="13"/>
      <c r="J25" s="15">
        <v>314309.7</v>
      </c>
      <c r="L25" s="15">
        <v>10331.870000000001</v>
      </c>
      <c r="N25" s="16">
        <v>0.4753</v>
      </c>
      <c r="O25" s="16">
        <v>5.8999999999999999E-3</v>
      </c>
    </row>
    <row r="26" spans="2:15">
      <c r="B26" s="6" t="s">
        <v>1053</v>
      </c>
      <c r="C26" s="17" t="s">
        <v>1054</v>
      </c>
      <c r="D26" s="18" t="s">
        <v>450</v>
      </c>
      <c r="E26" s="6"/>
      <c r="F26" s="6" t="s">
        <v>824</v>
      </c>
      <c r="G26" s="6" t="s">
        <v>1038</v>
      </c>
      <c r="H26" s="6" t="s">
        <v>156</v>
      </c>
      <c r="I26" s="6" t="s">
        <v>48</v>
      </c>
      <c r="J26" s="7">
        <v>2709.29</v>
      </c>
      <c r="K26" s="7">
        <v>17459</v>
      </c>
      <c r="L26" s="7">
        <v>1904.26</v>
      </c>
      <c r="M26" s="8">
        <v>6.7000000000000002E-3</v>
      </c>
      <c r="N26" s="8">
        <v>8.7599999999999997E-2</v>
      </c>
      <c r="O26" s="8">
        <v>1.1000000000000001E-3</v>
      </c>
    </row>
    <row r="27" spans="2:15">
      <c r="B27" s="6" t="s">
        <v>1055</v>
      </c>
      <c r="C27" s="17" t="s">
        <v>1056</v>
      </c>
      <c r="D27" s="18" t="s">
        <v>439</v>
      </c>
      <c r="E27" s="6"/>
      <c r="F27" s="6" t="s">
        <v>824</v>
      </c>
      <c r="G27" s="6" t="s">
        <v>294</v>
      </c>
      <c r="H27" s="6"/>
      <c r="I27" s="6" t="s">
        <v>43</v>
      </c>
      <c r="J27" s="7">
        <v>243615.7</v>
      </c>
      <c r="K27" s="7">
        <v>147.99</v>
      </c>
      <c r="L27" s="7">
        <v>1240.57</v>
      </c>
      <c r="M27" s="8">
        <v>2.7000000000000001E-3</v>
      </c>
      <c r="N27" s="8">
        <v>5.7099999999999998E-2</v>
      </c>
      <c r="O27" s="8">
        <v>6.9999999999999999E-4</v>
      </c>
    </row>
    <row r="28" spans="2:15">
      <c r="B28" s="6" t="s">
        <v>1057</v>
      </c>
      <c r="C28" s="17" t="s">
        <v>1058</v>
      </c>
      <c r="D28" s="18" t="s">
        <v>96</v>
      </c>
      <c r="E28" s="6"/>
      <c r="F28" s="6" t="s">
        <v>824</v>
      </c>
      <c r="G28" s="6" t="s">
        <v>294</v>
      </c>
      <c r="H28" s="6"/>
      <c r="I28" s="6" t="s">
        <v>48</v>
      </c>
      <c r="J28" s="7">
        <v>44013</v>
      </c>
      <c r="K28" s="7">
        <v>2226</v>
      </c>
      <c r="L28" s="7">
        <v>3944.19</v>
      </c>
      <c r="M28" s="8">
        <v>2.0000000000000001E-4</v>
      </c>
      <c r="N28" s="8">
        <v>0.18149999999999999</v>
      </c>
      <c r="O28" s="8">
        <v>2.2000000000000001E-3</v>
      </c>
    </row>
    <row r="29" spans="2:15">
      <c r="B29" s="6" t="s">
        <v>1059</v>
      </c>
      <c r="C29" s="17" t="s">
        <v>1060</v>
      </c>
      <c r="D29" s="18" t="s">
        <v>96</v>
      </c>
      <c r="E29" s="6"/>
      <c r="F29" s="6" t="s">
        <v>824</v>
      </c>
      <c r="G29" s="6" t="s">
        <v>294</v>
      </c>
      <c r="H29" s="6"/>
      <c r="I29" s="6" t="s">
        <v>43</v>
      </c>
      <c r="J29" s="7">
        <v>20211.830000000002</v>
      </c>
      <c r="K29" s="7">
        <v>1552.87</v>
      </c>
      <c r="L29" s="7">
        <v>1080</v>
      </c>
      <c r="M29" s="8">
        <v>4.0000000000000002E-4</v>
      </c>
      <c r="N29" s="8">
        <v>4.9700000000000001E-2</v>
      </c>
      <c r="O29" s="8">
        <v>5.9999999999999995E-4</v>
      </c>
    </row>
    <row r="30" spans="2:15">
      <c r="B30" s="6" t="s">
        <v>1061</v>
      </c>
      <c r="C30" s="17" t="s">
        <v>1062</v>
      </c>
      <c r="D30" s="18" t="s">
        <v>96</v>
      </c>
      <c r="E30" s="6"/>
      <c r="F30" s="6" t="s">
        <v>824</v>
      </c>
      <c r="G30" s="6" t="s">
        <v>294</v>
      </c>
      <c r="H30" s="6"/>
      <c r="I30" s="6" t="s">
        <v>43</v>
      </c>
      <c r="J30" s="7">
        <v>1807.1</v>
      </c>
      <c r="K30" s="7">
        <v>11807.98</v>
      </c>
      <c r="L30" s="7">
        <v>734.25</v>
      </c>
      <c r="M30" s="8">
        <v>1E-4</v>
      </c>
      <c r="N30" s="8">
        <v>3.3799999999999997E-2</v>
      </c>
      <c r="O30" s="8">
        <v>4.0000000000000002E-4</v>
      </c>
    </row>
    <row r="31" spans="2:15">
      <c r="B31" s="6" t="s">
        <v>1063</v>
      </c>
      <c r="C31" s="17" t="s">
        <v>1064</v>
      </c>
      <c r="D31" s="18" t="s">
        <v>1050</v>
      </c>
      <c r="E31" s="6"/>
      <c r="F31" s="6" t="s">
        <v>824</v>
      </c>
      <c r="G31" s="6" t="s">
        <v>294</v>
      </c>
      <c r="H31" s="6"/>
      <c r="I31" s="6" t="s">
        <v>43</v>
      </c>
      <c r="J31" s="7">
        <v>1952.78</v>
      </c>
      <c r="K31" s="7">
        <v>21260.33</v>
      </c>
      <c r="L31" s="7">
        <v>1428.59</v>
      </c>
      <c r="M31" s="8">
        <v>0</v>
      </c>
      <c r="N31" s="8">
        <v>6.5699999999999995E-2</v>
      </c>
      <c r="O31" s="8">
        <v>8.0000000000000004E-4</v>
      </c>
    </row>
    <row r="32" spans="2:15">
      <c r="B32" s="13" t="s">
        <v>850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103</v>
      </c>
      <c r="C35" s="17"/>
      <c r="D35" s="18"/>
      <c r="E35" s="6"/>
      <c r="F35" s="6"/>
      <c r="G35" s="6"/>
      <c r="H35" s="6"/>
      <c r="I35" s="6"/>
    </row>
    <row r="39" spans="2:9">
      <c r="B39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4"/>
  <sheetViews>
    <sheetView rightToLeft="1" workbookViewId="0"/>
  </sheetViews>
  <sheetFormatPr defaultColWidth="9.109375" defaultRowHeight="13.2"/>
  <cols>
    <col min="2" max="2" width="23.6640625" customWidth="1"/>
    <col min="3" max="4" width="12.6640625" customWidth="1"/>
    <col min="5" max="5" width="17.6640625" customWidth="1"/>
    <col min="6" max="6" width="11.6640625" customWidth="1"/>
    <col min="7" max="7" width="12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104</v>
      </c>
    </row>
    <row r="7" spans="2:12" ht="15.6">
      <c r="B7" s="2" t="s">
        <v>1065</v>
      </c>
    </row>
    <row r="8" spans="2:12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1066</v>
      </c>
      <c r="C11" s="12"/>
      <c r="D11" s="19"/>
      <c r="E11" s="3"/>
      <c r="F11" s="3"/>
      <c r="G11" s="9">
        <v>30800</v>
      </c>
      <c r="I11" s="9">
        <v>98.06</v>
      </c>
      <c r="K11" s="10">
        <v>1</v>
      </c>
      <c r="L11" s="10">
        <v>1E-4</v>
      </c>
    </row>
    <row r="12" spans="2:12">
      <c r="B12" s="3" t="s">
        <v>1067</v>
      </c>
      <c r="C12" s="12"/>
      <c r="D12" s="19"/>
      <c r="E12" s="3"/>
      <c r="F12" s="3"/>
      <c r="G12" s="9">
        <v>30800</v>
      </c>
      <c r="I12" s="9">
        <v>98.06</v>
      </c>
      <c r="K12" s="10">
        <v>1</v>
      </c>
      <c r="L12" s="10">
        <v>1E-4</v>
      </c>
    </row>
    <row r="13" spans="2:12">
      <c r="B13" s="13" t="s">
        <v>1068</v>
      </c>
      <c r="C13" s="14"/>
      <c r="D13" s="20"/>
      <c r="E13" s="13"/>
      <c r="F13" s="13"/>
      <c r="G13" s="15">
        <v>30800</v>
      </c>
      <c r="I13" s="15">
        <v>98.06</v>
      </c>
      <c r="K13" s="16">
        <v>1</v>
      </c>
      <c r="L13" s="16">
        <v>1E-4</v>
      </c>
    </row>
    <row r="14" spans="2:12">
      <c r="B14" s="6" t="s">
        <v>1069</v>
      </c>
      <c r="C14" s="17">
        <v>1158922</v>
      </c>
      <c r="D14" s="18" t="s">
        <v>122</v>
      </c>
      <c r="E14" s="6" t="s">
        <v>372</v>
      </c>
      <c r="F14" s="6" t="s">
        <v>92</v>
      </c>
      <c r="G14" s="7">
        <v>18300</v>
      </c>
      <c r="H14" s="7">
        <v>510.8</v>
      </c>
      <c r="I14" s="7">
        <v>93.48</v>
      </c>
      <c r="J14" s="8">
        <v>2.2000000000000001E-3</v>
      </c>
      <c r="K14" s="8">
        <v>0.95320000000000005</v>
      </c>
      <c r="L14" s="8">
        <v>1E-4</v>
      </c>
    </row>
    <row r="15" spans="2:12">
      <c r="B15" s="6" t="s">
        <v>1070</v>
      </c>
      <c r="C15" s="17">
        <v>1156454</v>
      </c>
      <c r="D15" s="18" t="s">
        <v>122</v>
      </c>
      <c r="E15" s="6" t="s">
        <v>289</v>
      </c>
      <c r="F15" s="6" t="s">
        <v>92</v>
      </c>
      <c r="G15" s="7">
        <v>12500</v>
      </c>
      <c r="H15" s="7">
        <v>36.700000000000003</v>
      </c>
      <c r="I15" s="7">
        <v>4.59</v>
      </c>
      <c r="J15" s="8">
        <v>8.6999999999999994E-3</v>
      </c>
      <c r="K15" s="8">
        <v>4.6800000000000001E-2</v>
      </c>
      <c r="L15" s="8">
        <v>0</v>
      </c>
    </row>
    <row r="16" spans="2:12">
      <c r="B16" s="3" t="s">
        <v>164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1071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103</v>
      </c>
      <c r="C20" s="17"/>
      <c r="D20" s="18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104</v>
      </c>
    </row>
    <row r="7" spans="2:12" ht="15.6">
      <c r="B7" s="2" t="s">
        <v>1072</v>
      </c>
    </row>
    <row r="8" spans="2:12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1073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1074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1075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1076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850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102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1074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1077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1076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1078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850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103</v>
      </c>
      <c r="C25" s="17"/>
      <c r="D25" s="18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104</v>
      </c>
    </row>
    <row r="7" spans="2:11" ht="15.6">
      <c r="B7" s="2" t="s">
        <v>1079</v>
      </c>
    </row>
    <row r="8" spans="2:11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112</v>
      </c>
      <c r="K8" s="3" t="s">
        <v>113</v>
      </c>
    </row>
    <row r="9" spans="2:11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</row>
    <row r="11" spans="2:11">
      <c r="B11" s="3" t="s">
        <v>1080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1081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1082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103</v>
      </c>
      <c r="C16" s="17"/>
      <c r="D16" s="18"/>
      <c r="E16" s="6"/>
      <c r="F16" s="6"/>
    </row>
    <row r="20" spans="2:2">
      <c r="B20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6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104</v>
      </c>
    </row>
    <row r="7" spans="2:17" ht="15.6">
      <c r="B7" s="2" t="s">
        <v>1083</v>
      </c>
    </row>
    <row r="8" spans="2:17">
      <c r="B8" s="3" t="s">
        <v>76</v>
      </c>
      <c r="C8" s="3" t="s">
        <v>77</v>
      </c>
      <c r="D8" s="3" t="s">
        <v>1084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84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87</v>
      </c>
      <c r="K9" s="4" t="s">
        <v>87</v>
      </c>
      <c r="L9" s="4" t="s">
        <v>116</v>
      </c>
      <c r="M9" s="4" t="s">
        <v>117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1085</v>
      </c>
      <c r="C11" s="12"/>
      <c r="D11" s="3"/>
      <c r="E11" s="3"/>
      <c r="F11" s="3"/>
      <c r="G11" s="3"/>
      <c r="H11" s="12">
        <v>2.67</v>
      </c>
      <c r="I11" s="3"/>
      <c r="K11" s="10">
        <v>8.0999999999999996E-3</v>
      </c>
      <c r="L11" s="9">
        <v>9774294</v>
      </c>
      <c r="N11" s="9">
        <v>9788.2199999999993</v>
      </c>
      <c r="P11" s="10">
        <v>1</v>
      </c>
      <c r="Q11" s="10">
        <v>5.5999999999999999E-3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2.67</v>
      </c>
      <c r="I12" s="3"/>
      <c r="K12" s="10">
        <v>8.0999999999999996E-3</v>
      </c>
      <c r="L12" s="9">
        <v>9774294</v>
      </c>
      <c r="N12" s="9">
        <v>9788.2199999999993</v>
      </c>
      <c r="P12" s="10">
        <v>1</v>
      </c>
      <c r="Q12" s="10">
        <v>5.5999999999999999E-3</v>
      </c>
    </row>
    <row r="13" spans="2:17">
      <c r="B13" s="13" t="s">
        <v>1086</v>
      </c>
      <c r="C13" s="14"/>
      <c r="D13" s="13"/>
      <c r="E13" s="13"/>
      <c r="F13" s="13"/>
      <c r="G13" s="13"/>
      <c r="H13" s="14">
        <v>2.67</v>
      </c>
      <c r="I13" s="13"/>
      <c r="K13" s="16">
        <v>8.0999999999999996E-3</v>
      </c>
      <c r="L13" s="15">
        <v>9774294</v>
      </c>
      <c r="N13" s="15">
        <v>9788.2199999999993</v>
      </c>
      <c r="P13" s="16">
        <v>1</v>
      </c>
      <c r="Q13" s="16">
        <v>5.5999999999999999E-3</v>
      </c>
    </row>
    <row r="14" spans="2:17">
      <c r="B14" s="6" t="s">
        <v>1087</v>
      </c>
      <c r="C14" s="17">
        <v>1162304</v>
      </c>
      <c r="D14" s="6" t="s">
        <v>96</v>
      </c>
      <c r="E14" s="6" t="s">
        <v>171</v>
      </c>
      <c r="F14" s="6" t="s">
        <v>172</v>
      </c>
      <c r="G14" s="6"/>
      <c r="H14" s="17">
        <v>5.39</v>
      </c>
      <c r="I14" s="6" t="s">
        <v>92</v>
      </c>
      <c r="J14" s="8">
        <v>9.1500000000000001E-3</v>
      </c>
      <c r="K14" s="8">
        <v>2.12E-2</v>
      </c>
      <c r="L14" s="7">
        <v>759000</v>
      </c>
      <c r="M14" s="7">
        <v>93.5</v>
      </c>
      <c r="N14" s="7">
        <v>709.67</v>
      </c>
      <c r="O14" s="8">
        <v>2.7000000000000001E-3</v>
      </c>
      <c r="P14" s="8">
        <v>7.2499999999999995E-2</v>
      </c>
      <c r="Q14" s="8">
        <v>4.0000000000000002E-4</v>
      </c>
    </row>
    <row r="15" spans="2:17">
      <c r="B15" s="6" t="s">
        <v>1088</v>
      </c>
      <c r="C15" s="17">
        <v>1142215</v>
      </c>
      <c r="D15" s="6" t="s">
        <v>96</v>
      </c>
      <c r="E15" s="6" t="s">
        <v>171</v>
      </c>
      <c r="F15" s="6" t="s">
        <v>172</v>
      </c>
      <c r="G15" s="6"/>
      <c r="H15" s="17">
        <v>2.0699999999999998</v>
      </c>
      <c r="I15" s="6" t="s">
        <v>92</v>
      </c>
      <c r="J15" s="8">
        <v>6.1799999999999997E-3</v>
      </c>
      <c r="K15" s="8">
        <v>7.4000000000000003E-3</v>
      </c>
      <c r="L15" s="7">
        <v>7900294</v>
      </c>
      <c r="M15" s="7">
        <v>101.21</v>
      </c>
      <c r="N15" s="7">
        <v>7995.89</v>
      </c>
      <c r="O15" s="8">
        <v>1.6000000000000001E-3</v>
      </c>
      <c r="P15" s="8">
        <v>0.81689999999999996</v>
      </c>
      <c r="Q15" s="8">
        <v>4.4999999999999997E-3</v>
      </c>
    </row>
    <row r="16" spans="2:17">
      <c r="B16" s="6" t="s">
        <v>1089</v>
      </c>
      <c r="C16" s="17">
        <v>1162577</v>
      </c>
      <c r="D16" s="6" t="s">
        <v>96</v>
      </c>
      <c r="E16" s="6" t="s">
        <v>171</v>
      </c>
      <c r="F16" s="6" t="s">
        <v>172</v>
      </c>
      <c r="G16" s="6"/>
      <c r="H16" s="17">
        <v>5.31</v>
      </c>
      <c r="I16" s="6" t="s">
        <v>92</v>
      </c>
      <c r="J16" s="8">
        <v>5.0000000000000001E-4</v>
      </c>
      <c r="K16" s="8">
        <v>5.0000000000000001E-3</v>
      </c>
      <c r="L16" s="7">
        <v>1115000</v>
      </c>
      <c r="M16" s="7">
        <v>97.1</v>
      </c>
      <c r="N16" s="7">
        <v>1082.67</v>
      </c>
      <c r="O16" s="8">
        <v>1.4E-3</v>
      </c>
      <c r="P16" s="8">
        <v>0.1106</v>
      </c>
      <c r="Q16" s="8">
        <v>5.9999999999999995E-4</v>
      </c>
    </row>
    <row r="17" spans="2:17">
      <c r="B17" s="13" t="s">
        <v>1090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1091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1092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1093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1094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1095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102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1086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1090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1091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1092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1093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1094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1095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103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1096</v>
      </c>
    </row>
    <row r="7" spans="2:16" ht="15.6">
      <c r="B7" s="2" t="s">
        <v>105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107</v>
      </c>
      <c r="G8" s="3" t="s">
        <v>108</v>
      </c>
      <c r="H8" s="3" t="s">
        <v>81</v>
      </c>
      <c r="I8" s="3" t="s">
        <v>82</v>
      </c>
      <c r="J8" s="3" t="s">
        <v>83</v>
      </c>
      <c r="K8" s="3" t="s">
        <v>109</v>
      </c>
      <c r="L8" s="3" t="s">
        <v>42</v>
      </c>
      <c r="M8" s="3" t="s">
        <v>1097</v>
      </c>
      <c r="N8" s="3" t="s">
        <v>111</v>
      </c>
      <c r="O8" s="3" t="s">
        <v>112</v>
      </c>
      <c r="P8" s="3" t="s">
        <v>113</v>
      </c>
    </row>
    <row r="9" spans="2:16">
      <c r="B9" s="4"/>
      <c r="C9" s="4"/>
      <c r="D9" s="4"/>
      <c r="E9" s="4"/>
      <c r="F9" s="4" t="s">
        <v>114</v>
      </c>
      <c r="G9" s="4" t="s">
        <v>115</v>
      </c>
      <c r="H9" s="4"/>
      <c r="I9" s="4" t="s">
        <v>87</v>
      </c>
      <c r="J9" s="4" t="s">
        <v>87</v>
      </c>
      <c r="K9" s="4" t="s">
        <v>116</v>
      </c>
      <c r="L9" s="4" t="s">
        <v>117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118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1098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530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1099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1100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96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1101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1096</v>
      </c>
    </row>
    <row r="7" spans="2:19" ht="15.6">
      <c r="B7" s="2" t="s">
        <v>158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1097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87</v>
      </c>
      <c r="M9" s="4" t="s">
        <v>87</v>
      </c>
      <c r="N9" s="4" t="s">
        <v>116</v>
      </c>
      <c r="O9" s="4" t="s">
        <v>117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161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1102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163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850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1067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1104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1105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8"/>
  <sheetViews>
    <sheetView rightToLeft="1" topLeftCell="G1" workbookViewId="0">
      <selection activeCell="T1" sqref="T1:Y1048576"/>
    </sheetView>
  </sheetViews>
  <sheetFormatPr defaultColWidth="9.109375" defaultRowHeight="13.2"/>
  <cols>
    <col min="2" max="2" width="40.6640625" customWidth="1"/>
    <col min="3" max="3" width="12.6640625" customWidth="1"/>
    <col min="4" max="4" width="11.6640625" customWidth="1"/>
    <col min="5" max="5" width="13.6640625" customWidth="1"/>
    <col min="6" max="6" width="17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1096</v>
      </c>
    </row>
    <row r="7" spans="2:19" ht="15.6">
      <c r="B7" s="2" t="s">
        <v>167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1097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87</v>
      </c>
      <c r="M9" s="4" t="s">
        <v>87</v>
      </c>
      <c r="N9" s="4" t="s">
        <v>116</v>
      </c>
      <c r="O9" s="4" t="s">
        <v>117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1032</v>
      </c>
      <c r="C11" s="12"/>
      <c r="D11" s="3"/>
      <c r="E11" s="3"/>
      <c r="F11" s="3"/>
      <c r="G11" s="3"/>
      <c r="H11" s="3"/>
      <c r="I11" s="3"/>
      <c r="J11" s="33">
        <v>1.21</v>
      </c>
      <c r="K11" s="3"/>
      <c r="M11" s="10">
        <v>0.19733326144541397</v>
      </c>
      <c r="N11" s="9">
        <f>N12+N29</f>
        <v>29633243.32</v>
      </c>
      <c r="P11" s="9">
        <f>P12+P29</f>
        <v>23564.46</v>
      </c>
      <c r="R11" s="10">
        <v>1</v>
      </c>
      <c r="S11" s="10">
        <v>1.66E-2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33">
        <v>1.21</v>
      </c>
      <c r="K12" s="3"/>
      <c r="M12" s="10">
        <v>0.19733326144541397</v>
      </c>
      <c r="N12" s="9">
        <f>N13+N19+N23</f>
        <v>29633243.32</v>
      </c>
      <c r="P12" s="9">
        <f>P13+P19+P23</f>
        <v>23564.46</v>
      </c>
      <c r="R12" s="10">
        <v>1</v>
      </c>
      <c r="S12" s="10">
        <v>1.66E-2</v>
      </c>
    </row>
    <row r="13" spans="2:19">
      <c r="B13" s="13" t="s">
        <v>1102</v>
      </c>
      <c r="C13" s="14"/>
      <c r="D13" s="13"/>
      <c r="E13" s="13"/>
      <c r="F13" s="13"/>
      <c r="G13" s="13"/>
      <c r="H13" s="13"/>
      <c r="I13" s="13"/>
      <c r="J13" s="34">
        <v>0.33</v>
      </c>
      <c r="K13" s="13"/>
      <c r="M13" s="16">
        <v>0.30905187636730308</v>
      </c>
      <c r="N13" s="15">
        <f>SUM(N14:N18)</f>
        <v>20589696.260000002</v>
      </c>
      <c r="P13" s="15">
        <f>SUM(P14:P18)</f>
        <v>11404.75</v>
      </c>
      <c r="R13" s="16">
        <v>0.58399999999999996</v>
      </c>
      <c r="S13" s="16">
        <v>9.7000000000000003E-3</v>
      </c>
    </row>
    <row r="14" spans="2:19">
      <c r="B14" s="6" t="s">
        <v>1106</v>
      </c>
      <c r="C14" s="17">
        <v>200062396</v>
      </c>
      <c r="D14" s="6"/>
      <c r="E14" s="6">
        <v>8030</v>
      </c>
      <c r="F14" s="6" t="s">
        <v>280</v>
      </c>
      <c r="G14" s="6" t="s">
        <v>270</v>
      </c>
      <c r="H14" s="6" t="s">
        <v>176</v>
      </c>
      <c r="I14" s="6" t="s">
        <v>1108</v>
      </c>
      <c r="J14" s="35">
        <v>0.34</v>
      </c>
      <c r="K14" s="6" t="s">
        <v>92</v>
      </c>
      <c r="L14" s="8">
        <v>7.0900000000000005E-2</v>
      </c>
      <c r="M14" s="8">
        <v>8.3000000000000001E-3</v>
      </c>
      <c r="N14" s="7">
        <v>2557291.65</v>
      </c>
      <c r="O14" s="7">
        <v>124.41</v>
      </c>
      <c r="P14" s="7">
        <v>3181.53</v>
      </c>
      <c r="Q14" s="8">
        <v>3.5400000000000001E-2</v>
      </c>
      <c r="R14" s="8">
        <v>0.10879999999999999</v>
      </c>
      <c r="S14" s="8">
        <v>1.8E-3</v>
      </c>
    </row>
    <row r="15" spans="2:19">
      <c r="B15" s="6" t="s">
        <v>1109</v>
      </c>
      <c r="C15" s="17">
        <v>1094747</v>
      </c>
      <c r="D15" s="6"/>
      <c r="E15" s="18">
        <v>513734566</v>
      </c>
      <c r="F15" s="6" t="s">
        <v>280</v>
      </c>
      <c r="G15" s="6" t="s">
        <v>285</v>
      </c>
      <c r="H15" s="6" t="s">
        <v>172</v>
      </c>
      <c r="I15" s="6" t="s">
        <v>1110</v>
      </c>
      <c r="J15" s="35">
        <v>0.61</v>
      </c>
      <c r="K15" s="6" t="s">
        <v>92</v>
      </c>
      <c r="L15" s="8">
        <v>6.7000000000000004E-2</v>
      </c>
      <c r="M15" s="8">
        <v>0.13689999999999999</v>
      </c>
      <c r="N15" s="7">
        <v>509178.72</v>
      </c>
      <c r="O15" s="7">
        <v>118.67</v>
      </c>
      <c r="P15" s="7">
        <v>604.24</v>
      </c>
      <c r="Q15" s="8">
        <v>8.3500000000000005E-2</v>
      </c>
      <c r="R15" s="8">
        <v>2.07E-2</v>
      </c>
      <c r="S15" s="8">
        <v>2.9999999999999997E-4</v>
      </c>
    </row>
    <row r="16" spans="2:19">
      <c r="B16" s="6" t="s">
        <v>1111</v>
      </c>
      <c r="C16" s="17">
        <v>1092774</v>
      </c>
      <c r="D16" s="6"/>
      <c r="E16" s="18">
        <v>513734566</v>
      </c>
      <c r="F16" s="6" t="s">
        <v>280</v>
      </c>
      <c r="G16" s="6" t="s">
        <v>285</v>
      </c>
      <c r="H16" s="6" t="s">
        <v>172</v>
      </c>
      <c r="I16" s="6" t="s">
        <v>1112</v>
      </c>
      <c r="J16" s="35">
        <v>0.25</v>
      </c>
      <c r="K16" s="6" t="s">
        <v>92</v>
      </c>
      <c r="L16" s="8">
        <v>6.7000000000000004E-2</v>
      </c>
      <c r="M16" s="8">
        <v>0.1734</v>
      </c>
      <c r="N16" s="7">
        <v>1033561.85</v>
      </c>
      <c r="O16" s="7">
        <v>123.1</v>
      </c>
      <c r="P16" s="7">
        <v>1272.31</v>
      </c>
      <c r="Q16" s="8">
        <v>0.1229</v>
      </c>
      <c r="R16" s="8">
        <v>4.3499999999999997E-2</v>
      </c>
      <c r="S16" s="8">
        <v>6.9999999999999999E-4</v>
      </c>
    </row>
    <row r="17" spans="2:19">
      <c r="B17" s="6" t="s">
        <v>1121</v>
      </c>
      <c r="C17" s="17">
        <v>1101567</v>
      </c>
      <c r="D17" s="6"/>
      <c r="E17" s="18">
        <v>520043563</v>
      </c>
      <c r="F17" s="6" t="s">
        <v>1114</v>
      </c>
      <c r="G17" s="6" t="s">
        <v>1122</v>
      </c>
      <c r="H17" s="6" t="s">
        <v>172</v>
      </c>
      <c r="I17" s="6" t="s">
        <v>1123</v>
      </c>
      <c r="J17" s="35">
        <v>0.61</v>
      </c>
      <c r="K17" s="6" t="s">
        <v>92</v>
      </c>
      <c r="L17" s="8">
        <v>5.6000000000000001E-2</v>
      </c>
      <c r="M17" s="8">
        <v>0.50339999999999996</v>
      </c>
      <c r="N17" s="7">
        <v>16450677.880000001</v>
      </c>
      <c r="O17" s="7">
        <v>38.58</v>
      </c>
      <c r="P17" s="7">
        <v>6346.67</v>
      </c>
      <c r="Q17" s="8">
        <v>3.9899999999999998E-2</v>
      </c>
      <c r="R17" s="8">
        <v>0.21709999999999999</v>
      </c>
      <c r="S17" s="8">
        <v>3.5999999999999999E-3</v>
      </c>
    </row>
    <row r="18" spans="2:19">
      <c r="B18" s="6" t="s">
        <v>1128</v>
      </c>
      <c r="C18" s="17">
        <v>1115096</v>
      </c>
      <c r="D18" s="6"/>
      <c r="E18" s="18">
        <v>510928518</v>
      </c>
      <c r="F18" s="6" t="s">
        <v>263</v>
      </c>
      <c r="G18" s="6" t="s">
        <v>294</v>
      </c>
      <c r="H18" s="6"/>
      <c r="I18" s="6" t="s">
        <v>1129</v>
      </c>
      <c r="J18" s="32">
        <v>8.01</v>
      </c>
      <c r="K18" s="6" t="s">
        <v>92</v>
      </c>
      <c r="L18" s="8">
        <v>7.1499999999999994E-2</v>
      </c>
      <c r="M18" s="8">
        <v>7.1499999999999994E-2</v>
      </c>
      <c r="N18" s="7">
        <v>38986.160000000003</v>
      </c>
      <c r="O18" s="7">
        <v>0</v>
      </c>
      <c r="P18" s="7">
        <v>0</v>
      </c>
      <c r="R18" s="8">
        <v>0</v>
      </c>
      <c r="S18" s="8">
        <v>0</v>
      </c>
    </row>
    <row r="19" spans="2:19">
      <c r="B19" s="13" t="s">
        <v>1103</v>
      </c>
      <c r="C19" s="14"/>
      <c r="D19" s="13"/>
      <c r="E19" s="13"/>
      <c r="F19" s="13"/>
      <c r="G19" s="13"/>
      <c r="H19" s="13"/>
      <c r="I19" s="13"/>
      <c r="J19" s="34">
        <v>2.1800000000000002</v>
      </c>
      <c r="K19" s="13"/>
      <c r="L19" s="31"/>
      <c r="M19" s="16">
        <v>1.43E-2</v>
      </c>
      <c r="N19" s="15">
        <v>6789075.3499999996</v>
      </c>
      <c r="P19" s="15">
        <v>7003.18</v>
      </c>
      <c r="R19" s="16">
        <v>0.23960000000000001</v>
      </c>
      <c r="S19" s="16">
        <v>4.0000000000000001E-3</v>
      </c>
    </row>
    <row r="20" spans="2:19">
      <c r="B20" s="6" t="s">
        <v>1130</v>
      </c>
      <c r="C20" s="17">
        <v>1155506</v>
      </c>
      <c r="D20" s="6"/>
      <c r="E20" s="6">
        <v>7949</v>
      </c>
      <c r="F20" s="6" t="s">
        <v>96</v>
      </c>
      <c r="G20" s="6" t="s">
        <v>228</v>
      </c>
      <c r="H20" s="6" t="s">
        <v>172</v>
      </c>
      <c r="I20" s="6" t="s">
        <v>1131</v>
      </c>
      <c r="J20" s="35">
        <v>1.72</v>
      </c>
      <c r="K20" s="6" t="s">
        <v>92</v>
      </c>
      <c r="L20" s="8">
        <v>2.1899999999999999E-2</v>
      </c>
      <c r="M20" s="8">
        <v>1.2800000000000001E-2</v>
      </c>
      <c r="N20" s="7">
        <v>3917778.81</v>
      </c>
      <c r="O20" s="7">
        <v>102.12</v>
      </c>
      <c r="P20" s="7">
        <v>4000.84</v>
      </c>
      <c r="Q20" s="8">
        <v>4.4999999999999997E-3</v>
      </c>
      <c r="R20" s="8">
        <v>0.13689999999999999</v>
      </c>
      <c r="S20" s="8">
        <v>2.3E-3</v>
      </c>
    </row>
    <row r="21" spans="2:19">
      <c r="B21" s="6" t="s">
        <v>1132</v>
      </c>
      <c r="C21" s="17">
        <v>1158799</v>
      </c>
      <c r="D21" s="6"/>
      <c r="E21" s="6">
        <v>7949</v>
      </c>
      <c r="F21" s="6" t="s">
        <v>263</v>
      </c>
      <c r="G21" s="6" t="s">
        <v>228</v>
      </c>
      <c r="H21" s="6" t="s">
        <v>172</v>
      </c>
      <c r="I21" s="6" t="s">
        <v>1133</v>
      </c>
      <c r="J21" s="35">
        <v>1</v>
      </c>
      <c r="K21" s="6" t="s">
        <v>92</v>
      </c>
      <c r="L21" s="8">
        <v>1.14E-2</v>
      </c>
      <c r="M21" s="8">
        <v>7.6E-3</v>
      </c>
      <c r="N21" s="7">
        <v>927296.54</v>
      </c>
      <c r="O21" s="7">
        <v>100.38</v>
      </c>
      <c r="P21" s="7">
        <v>930.82</v>
      </c>
      <c r="Q21" s="8">
        <v>2.3E-3</v>
      </c>
      <c r="R21" s="8">
        <v>3.1800000000000002E-2</v>
      </c>
      <c r="S21" s="8">
        <v>5.0000000000000001E-4</v>
      </c>
    </row>
    <row r="22" spans="2:19">
      <c r="B22" s="6" t="s">
        <v>1134</v>
      </c>
      <c r="C22" s="17">
        <v>1151141</v>
      </c>
      <c r="D22" s="6"/>
      <c r="E22" s="18">
        <v>514189596</v>
      </c>
      <c r="F22" s="6" t="s">
        <v>193</v>
      </c>
      <c r="G22" s="6" t="s">
        <v>345</v>
      </c>
      <c r="H22" s="6" t="s">
        <v>172</v>
      </c>
      <c r="I22" s="6" t="s">
        <v>1135</v>
      </c>
      <c r="J22" s="35">
        <v>3.6</v>
      </c>
      <c r="K22" s="6" t="s">
        <v>92</v>
      </c>
      <c r="L22" s="8">
        <v>3.5499999999999997E-2</v>
      </c>
      <c r="M22" s="8">
        <v>2.01E-2</v>
      </c>
      <c r="N22" s="7">
        <v>1944000</v>
      </c>
      <c r="O22" s="7">
        <v>106.56</v>
      </c>
      <c r="P22" s="7">
        <v>2071.5300000000002</v>
      </c>
      <c r="Q22" s="8">
        <v>6.7999999999999996E-3</v>
      </c>
      <c r="R22" s="8">
        <v>7.0900000000000005E-2</v>
      </c>
      <c r="S22" s="8">
        <v>1.1999999999999999E-3</v>
      </c>
    </row>
    <row r="23" spans="2:19">
      <c r="B23" s="13" t="s">
        <v>163</v>
      </c>
      <c r="C23" s="14"/>
      <c r="D23" s="13"/>
      <c r="E23" s="13"/>
      <c r="F23" s="13"/>
      <c r="G23" s="13"/>
      <c r="H23" s="13"/>
      <c r="I23" s="13"/>
      <c r="J23" s="34">
        <v>2.82</v>
      </c>
      <c r="K23" s="13"/>
      <c r="L23" s="31"/>
      <c r="M23" s="16">
        <v>0.19889999999999999</v>
      </c>
      <c r="N23" s="15">
        <v>2254471.71</v>
      </c>
      <c r="P23" s="15">
        <v>5156.53</v>
      </c>
      <c r="R23" s="16">
        <v>0.1764</v>
      </c>
      <c r="S23" s="16">
        <v>2.8999999999999998E-3</v>
      </c>
    </row>
    <row r="24" spans="2:19">
      <c r="B24" s="6" t="s">
        <v>1136</v>
      </c>
      <c r="C24" s="17">
        <v>1132166</v>
      </c>
      <c r="D24" s="6"/>
      <c r="E24" s="18">
        <v>514914001</v>
      </c>
      <c r="F24" s="6" t="s">
        <v>289</v>
      </c>
      <c r="G24" s="6" t="s">
        <v>202</v>
      </c>
      <c r="H24" s="6" t="s">
        <v>172</v>
      </c>
      <c r="I24" s="6" t="s">
        <v>1137</v>
      </c>
      <c r="J24" s="35">
        <v>0.25</v>
      </c>
      <c r="K24" s="6" t="s">
        <v>43</v>
      </c>
      <c r="L24" s="8">
        <v>4.4350000000000001E-2</v>
      </c>
      <c r="M24" s="8">
        <v>-4.6699999999999998E-2</v>
      </c>
      <c r="N24" s="7">
        <v>84514.4</v>
      </c>
      <c r="O24" s="7">
        <v>103.44</v>
      </c>
      <c r="P24" s="7">
        <v>300.82</v>
      </c>
      <c r="Q24" s="8">
        <v>2.0000000000000001E-4</v>
      </c>
      <c r="R24" s="8">
        <v>1.03E-2</v>
      </c>
      <c r="S24" s="8">
        <v>2.0000000000000001E-4</v>
      </c>
    </row>
    <row r="25" spans="2:19">
      <c r="B25" s="6" t="s">
        <v>1138</v>
      </c>
      <c r="C25" s="17">
        <v>1132174</v>
      </c>
      <c r="D25" s="6"/>
      <c r="E25" s="18">
        <v>514914001</v>
      </c>
      <c r="F25" s="6" t="s">
        <v>289</v>
      </c>
      <c r="G25" s="6" t="s">
        <v>202</v>
      </c>
      <c r="H25" s="6" t="s">
        <v>172</v>
      </c>
      <c r="I25" s="6" t="s">
        <v>1137</v>
      </c>
      <c r="J25" s="35">
        <v>3</v>
      </c>
      <c r="K25" s="6" t="s">
        <v>43</v>
      </c>
      <c r="L25" s="8">
        <v>5.0819999999999997E-2</v>
      </c>
      <c r="M25" s="8">
        <v>4.7500000000000001E-2</v>
      </c>
      <c r="N25" s="7">
        <v>300543.2</v>
      </c>
      <c r="O25" s="7">
        <v>102.4</v>
      </c>
      <c r="P25" s="7">
        <v>1058.99</v>
      </c>
      <c r="Q25" s="8">
        <v>8.0000000000000004E-4</v>
      </c>
      <c r="R25" s="8">
        <v>3.6200000000000003E-2</v>
      </c>
      <c r="S25" s="8">
        <v>5.9999999999999995E-4</v>
      </c>
    </row>
    <row r="26" spans="2:19">
      <c r="B26" s="6" t="s">
        <v>1139</v>
      </c>
      <c r="C26" s="17">
        <v>1132182</v>
      </c>
      <c r="D26" s="6"/>
      <c r="E26" s="18">
        <v>514914001</v>
      </c>
      <c r="F26" s="6" t="s">
        <v>289</v>
      </c>
      <c r="G26" s="6" t="s">
        <v>202</v>
      </c>
      <c r="H26" s="6" t="s">
        <v>172</v>
      </c>
      <c r="I26" s="6" t="s">
        <v>1137</v>
      </c>
      <c r="J26" s="35">
        <v>4.59</v>
      </c>
      <c r="K26" s="6" t="s">
        <v>43</v>
      </c>
      <c r="L26" s="8">
        <v>5.4120000000000001E-2</v>
      </c>
      <c r="M26" s="8">
        <v>5.0700000000000002E-2</v>
      </c>
      <c r="N26" s="7">
        <v>216133.6</v>
      </c>
      <c r="O26" s="7">
        <v>103.18</v>
      </c>
      <c r="P26" s="7">
        <v>767.37</v>
      </c>
      <c r="Q26" s="8">
        <v>5.0000000000000001E-4</v>
      </c>
      <c r="R26" s="8">
        <v>2.63E-2</v>
      </c>
      <c r="S26" s="8">
        <v>4.0000000000000002E-4</v>
      </c>
    </row>
    <row r="27" spans="2:19">
      <c r="B27" s="6" t="s">
        <v>1140</v>
      </c>
      <c r="C27" s="17">
        <v>6510044</v>
      </c>
      <c r="D27" s="6"/>
      <c r="E27" s="18">
        <v>520015041</v>
      </c>
      <c r="F27" s="6" t="s">
        <v>263</v>
      </c>
      <c r="G27" s="6" t="s">
        <v>294</v>
      </c>
      <c r="H27" s="6"/>
      <c r="I27" s="6" t="s">
        <v>1141</v>
      </c>
      <c r="J27" s="35">
        <v>2.57</v>
      </c>
      <c r="K27" s="6" t="s">
        <v>43</v>
      </c>
      <c r="L27" s="8">
        <v>0.03</v>
      </c>
      <c r="M27" s="8">
        <v>0.31369999999999998</v>
      </c>
      <c r="N27" s="7">
        <v>1653280.51</v>
      </c>
      <c r="O27" s="7">
        <v>53.25</v>
      </c>
      <c r="P27" s="7">
        <v>3029.36</v>
      </c>
      <c r="Q27" s="8">
        <v>5.1000000000000004E-3</v>
      </c>
      <c r="R27" s="8">
        <v>0.1036</v>
      </c>
      <c r="S27" s="8">
        <v>1.6999999999999999E-3</v>
      </c>
    </row>
    <row r="28" spans="2:19">
      <c r="B28" s="13" t="s">
        <v>850</v>
      </c>
      <c r="C28" s="14"/>
      <c r="D28" s="13"/>
      <c r="E28" s="13"/>
      <c r="F28" s="13"/>
      <c r="G28" s="13"/>
      <c r="H28" s="13"/>
      <c r="I28" s="13"/>
      <c r="K28" s="13"/>
      <c r="N28" s="15">
        <v>0</v>
      </c>
      <c r="P28" s="15">
        <v>0</v>
      </c>
      <c r="R28" s="16">
        <v>0</v>
      </c>
      <c r="S28" s="16">
        <v>0</v>
      </c>
    </row>
    <row r="29" spans="2:19">
      <c r="B29" s="3" t="s">
        <v>102</v>
      </c>
      <c r="C29" s="12"/>
      <c r="D29" s="3"/>
      <c r="E29" s="3"/>
      <c r="F29" s="3"/>
      <c r="G29" s="3"/>
      <c r="H29" s="3"/>
      <c r="I29" s="3"/>
      <c r="K29" s="3"/>
      <c r="N29" s="9">
        <v>0</v>
      </c>
      <c r="P29" s="9">
        <v>0</v>
      </c>
      <c r="R29" s="10">
        <v>0</v>
      </c>
      <c r="S29" s="10">
        <v>0</v>
      </c>
    </row>
    <row r="30" spans="2:19">
      <c r="B30" s="13" t="s">
        <v>1142</v>
      </c>
      <c r="C30" s="14"/>
      <c r="D30" s="13"/>
      <c r="E30" s="13"/>
      <c r="F30" s="13"/>
      <c r="G30" s="13"/>
      <c r="H30" s="13"/>
      <c r="I30" s="13"/>
      <c r="K30" s="13"/>
      <c r="N30" s="15">
        <v>0</v>
      </c>
      <c r="P30" s="15">
        <v>0</v>
      </c>
      <c r="R30" s="16">
        <v>0</v>
      </c>
      <c r="S30" s="16">
        <v>0</v>
      </c>
    </row>
    <row r="31" spans="2:19">
      <c r="B31" s="13" t="s">
        <v>1143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v>0</v>
      </c>
      <c r="S31" s="16">
        <v>0</v>
      </c>
    </row>
    <row r="34" spans="2:11">
      <c r="B34" s="6" t="s">
        <v>103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</row>
    <row r="6" spans="2:13" ht="15.6">
      <c r="B6" s="2" t="s">
        <v>1096</v>
      </c>
    </row>
    <row r="7" spans="2:13" ht="15.6">
      <c r="B7" s="2" t="s">
        <v>462</v>
      </c>
    </row>
    <row r="8" spans="2:13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81</v>
      </c>
      <c r="H8" s="3" t="s">
        <v>109</v>
      </c>
      <c r="I8" s="3" t="s">
        <v>42</v>
      </c>
      <c r="J8" s="3" t="s">
        <v>1097</v>
      </c>
      <c r="K8" s="3" t="s">
        <v>111</v>
      </c>
      <c r="L8" s="3" t="s">
        <v>112</v>
      </c>
      <c r="M8" s="3" t="s">
        <v>113</v>
      </c>
    </row>
    <row r="9" spans="2:13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463</v>
      </c>
      <c r="C11" s="12"/>
      <c r="D11" s="3"/>
      <c r="E11" s="3"/>
      <c r="F11" s="3"/>
      <c r="G11" s="3"/>
      <c r="H11" s="9">
        <v>526204</v>
      </c>
      <c r="J11" s="9">
        <v>1607.09</v>
      </c>
      <c r="L11" s="10">
        <v>1</v>
      </c>
      <c r="M11" s="10">
        <v>8.9999999999999998E-4</v>
      </c>
    </row>
    <row r="12" spans="2:13">
      <c r="B12" s="3" t="s">
        <v>90</v>
      </c>
      <c r="C12" s="12"/>
      <c r="D12" s="3"/>
      <c r="E12" s="3"/>
      <c r="F12" s="3"/>
      <c r="G12" s="3"/>
      <c r="H12" s="9">
        <v>522704</v>
      </c>
      <c r="J12" s="9">
        <v>1257.83</v>
      </c>
      <c r="L12" s="10">
        <v>0.78269999999999995</v>
      </c>
      <c r="M12" s="10">
        <v>6.9999999999999999E-4</v>
      </c>
    </row>
    <row r="13" spans="2:13">
      <c r="B13" s="6" t="s">
        <v>1144</v>
      </c>
      <c r="C13" s="17">
        <v>200150167</v>
      </c>
      <c r="D13" s="6"/>
      <c r="E13" s="6"/>
      <c r="F13" s="6" t="s">
        <v>96</v>
      </c>
      <c r="G13" s="6" t="s">
        <v>92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1145</v>
      </c>
      <c r="C14" s="17">
        <v>3190120</v>
      </c>
      <c r="D14" s="6"/>
      <c r="E14" s="18">
        <v>520037474</v>
      </c>
      <c r="F14" s="6" t="s">
        <v>263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1146</v>
      </c>
      <c r="C15" s="17">
        <v>6511976</v>
      </c>
      <c r="D15" s="6"/>
      <c r="E15" s="18">
        <v>520015041</v>
      </c>
      <c r="F15" s="6" t="s">
        <v>263</v>
      </c>
      <c r="G15" s="6" t="s">
        <v>43</v>
      </c>
      <c r="H15" s="7">
        <v>25296</v>
      </c>
      <c r="I15" s="7">
        <v>1445</v>
      </c>
      <c r="J15" s="7">
        <v>1257.78</v>
      </c>
      <c r="K15" s="8">
        <v>2.5000000000000001E-3</v>
      </c>
      <c r="L15" s="8">
        <v>0.78259999999999996</v>
      </c>
      <c r="M15" s="8">
        <v>6.9999999999999999E-4</v>
      </c>
    </row>
    <row r="16" spans="2:13">
      <c r="B16" s="6" t="s">
        <v>1147</v>
      </c>
      <c r="C16" s="17">
        <v>4150180</v>
      </c>
      <c r="D16" s="6"/>
      <c r="E16" s="18">
        <v>520039017</v>
      </c>
      <c r="F16" s="6" t="s">
        <v>1107</v>
      </c>
      <c r="G16" s="6" t="s">
        <v>92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3" t="s">
        <v>102</v>
      </c>
      <c r="C17" s="12"/>
      <c r="D17" s="3"/>
      <c r="E17" s="3"/>
      <c r="F17" s="3"/>
      <c r="G17" s="3"/>
      <c r="H17" s="9">
        <v>3500</v>
      </c>
      <c r="J17" s="9">
        <v>349.26</v>
      </c>
      <c r="L17" s="10">
        <v>0.21729999999999999</v>
      </c>
      <c r="M17" s="10">
        <v>2.0000000000000001E-4</v>
      </c>
    </row>
    <row r="18" spans="2:13">
      <c r="B18" s="13" t="s">
        <v>165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166</v>
      </c>
      <c r="C19" s="14"/>
      <c r="D19" s="13"/>
      <c r="E19" s="13"/>
      <c r="F19" s="13"/>
      <c r="G19" s="13"/>
      <c r="H19" s="15">
        <v>3500</v>
      </c>
      <c r="J19" s="15">
        <v>349.26</v>
      </c>
      <c r="L19" s="16">
        <v>0.21729999999999999</v>
      </c>
      <c r="M19" s="16">
        <v>2.0000000000000001E-4</v>
      </c>
    </row>
    <row r="20" spans="2:13">
      <c r="B20" s="6" t="s">
        <v>1148</v>
      </c>
      <c r="C20" s="17" t="s">
        <v>1149</v>
      </c>
      <c r="D20" s="6" t="s">
        <v>430</v>
      </c>
      <c r="E20" s="6"/>
      <c r="F20" s="6" t="s">
        <v>1150</v>
      </c>
      <c r="G20" s="6" t="s">
        <v>43</v>
      </c>
      <c r="H20" s="7">
        <v>3500</v>
      </c>
      <c r="I20" s="7">
        <v>9978.9</v>
      </c>
      <c r="J20" s="7">
        <v>349.26</v>
      </c>
      <c r="K20" s="8">
        <v>0</v>
      </c>
      <c r="L20" s="8">
        <v>0.21729999999999999</v>
      </c>
      <c r="M20" s="8">
        <v>2.0000000000000001E-4</v>
      </c>
    </row>
    <row r="23" spans="2:13">
      <c r="B23" s="6" t="s">
        <v>103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workbookViewId="0"/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1096</v>
      </c>
    </row>
    <row r="7" spans="2:11" ht="15.6">
      <c r="B7" s="2" t="s">
        <v>1151</v>
      </c>
    </row>
    <row r="8" spans="2:11">
      <c r="B8" s="3" t="s">
        <v>76</v>
      </c>
      <c r="C8" s="3" t="s">
        <v>77</v>
      </c>
      <c r="D8" s="3" t="s">
        <v>81</v>
      </c>
      <c r="E8" s="3" t="s">
        <v>107</v>
      </c>
      <c r="F8" s="3" t="s">
        <v>109</v>
      </c>
      <c r="G8" s="3" t="s">
        <v>42</v>
      </c>
      <c r="H8" s="3" t="s">
        <v>1097</v>
      </c>
      <c r="I8" s="3" t="s">
        <v>111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 t="s">
        <v>116</v>
      </c>
      <c r="G9" s="4" t="s">
        <v>117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1152</v>
      </c>
      <c r="C11" s="12"/>
      <c r="D11" s="3"/>
      <c r="E11" s="3"/>
      <c r="F11" s="9">
        <v>62443776.859999999</v>
      </c>
      <c r="H11" s="9">
        <v>245337.01</v>
      </c>
      <c r="J11" s="10">
        <v>1</v>
      </c>
      <c r="K11" s="10">
        <v>0.1394</v>
      </c>
    </row>
    <row r="12" spans="2:11">
      <c r="B12" s="3" t="s">
        <v>1153</v>
      </c>
      <c r="C12" s="12"/>
      <c r="D12" s="3"/>
      <c r="E12" s="3"/>
      <c r="F12" s="9">
        <v>33007129.780000001</v>
      </c>
      <c r="H12" s="9">
        <v>104934.34</v>
      </c>
      <c r="J12" s="10">
        <v>0.42770000000000002</v>
      </c>
      <c r="K12" s="10">
        <v>5.96E-2</v>
      </c>
    </row>
    <row r="13" spans="2:11">
      <c r="B13" s="13" t="s">
        <v>1154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1155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1156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1157</v>
      </c>
      <c r="C16" s="14"/>
      <c r="D16" s="13"/>
      <c r="E16" s="13"/>
      <c r="F16" s="15">
        <v>33007129.780000001</v>
      </c>
      <c r="H16" s="15">
        <v>104934.34</v>
      </c>
      <c r="J16" s="16">
        <v>0.42770000000000002</v>
      </c>
      <c r="K16" s="16">
        <v>5.96E-2</v>
      </c>
    </row>
    <row r="17" spans="2:11">
      <c r="B17" s="6" t="s">
        <v>1158</v>
      </c>
      <c r="C17" s="17">
        <v>62006937</v>
      </c>
      <c r="D17" s="6" t="s">
        <v>43</v>
      </c>
      <c r="E17" s="6"/>
      <c r="F17" s="7">
        <v>3860687.9</v>
      </c>
      <c r="G17" s="7">
        <v>109.14</v>
      </c>
      <c r="H17" s="7">
        <v>14498.84</v>
      </c>
      <c r="I17" s="8">
        <v>1.1599999999999999E-2</v>
      </c>
      <c r="J17" s="8">
        <v>5.91E-2</v>
      </c>
      <c r="K17" s="8">
        <v>8.2000000000000007E-3</v>
      </c>
    </row>
    <row r="18" spans="2:11">
      <c r="B18" s="6" t="s">
        <v>1159</v>
      </c>
      <c r="C18" s="17">
        <v>62001250</v>
      </c>
      <c r="D18" s="6" t="s">
        <v>43</v>
      </c>
      <c r="E18" s="6"/>
      <c r="F18" s="7">
        <v>1292874</v>
      </c>
      <c r="G18" s="7">
        <v>122.18</v>
      </c>
      <c r="H18" s="7">
        <v>5435.47</v>
      </c>
      <c r="I18" s="8">
        <v>1.29E-2</v>
      </c>
      <c r="J18" s="8">
        <v>2.2200000000000001E-2</v>
      </c>
      <c r="K18" s="8">
        <v>3.0999999999999999E-3</v>
      </c>
    </row>
    <row r="19" spans="2:11">
      <c r="B19" s="6" t="s">
        <v>1160</v>
      </c>
      <c r="C19" s="17">
        <v>60615143</v>
      </c>
      <c r="D19" s="6" t="s">
        <v>43</v>
      </c>
      <c r="E19" s="6" t="s">
        <v>1161</v>
      </c>
      <c r="F19" s="7">
        <v>2663016</v>
      </c>
      <c r="G19" s="7">
        <v>120.16</v>
      </c>
      <c r="H19" s="7">
        <v>11011.2</v>
      </c>
      <c r="I19" s="8">
        <v>9.7999999999999997E-3</v>
      </c>
      <c r="J19" s="8">
        <v>4.4900000000000002E-2</v>
      </c>
      <c r="K19" s="8">
        <v>6.3E-3</v>
      </c>
    </row>
    <row r="20" spans="2:11">
      <c r="B20" s="6" t="s">
        <v>1162</v>
      </c>
      <c r="C20" s="17">
        <v>200369399</v>
      </c>
      <c r="D20" s="6" t="s">
        <v>92</v>
      </c>
      <c r="E20" s="6"/>
      <c r="F20" s="7">
        <v>4802704.5999999996</v>
      </c>
      <c r="G20" s="7">
        <v>158.65</v>
      </c>
      <c r="H20" s="7">
        <v>7619.29</v>
      </c>
      <c r="I20" s="8">
        <v>1.3299999999999999E-2</v>
      </c>
      <c r="J20" s="8">
        <v>3.1099999999999999E-2</v>
      </c>
      <c r="K20" s="8">
        <v>4.3E-3</v>
      </c>
    </row>
    <row r="21" spans="2:11">
      <c r="B21" s="6" t="s">
        <v>1163</v>
      </c>
      <c r="C21" s="17">
        <v>200561505</v>
      </c>
      <c r="D21" s="6" t="s">
        <v>92</v>
      </c>
      <c r="E21" s="6"/>
      <c r="F21" s="7">
        <v>21097</v>
      </c>
      <c r="G21" s="7">
        <v>81.7</v>
      </c>
      <c r="H21" s="7">
        <v>17.239999999999998</v>
      </c>
      <c r="J21" s="8">
        <v>1E-4</v>
      </c>
      <c r="K21" s="8">
        <v>0</v>
      </c>
    </row>
    <row r="22" spans="2:11">
      <c r="B22" s="6" t="s">
        <v>1164</v>
      </c>
      <c r="C22" s="17">
        <v>60406055</v>
      </c>
      <c r="D22" s="6" t="s">
        <v>43</v>
      </c>
      <c r="E22" s="6"/>
      <c r="F22" s="7">
        <v>1784008.88</v>
      </c>
      <c r="G22" s="7">
        <v>116.58</v>
      </c>
      <c r="H22" s="7">
        <v>7156.42</v>
      </c>
      <c r="I22" s="8">
        <v>1.2999999999999999E-2</v>
      </c>
      <c r="J22" s="8">
        <v>2.92E-2</v>
      </c>
      <c r="K22" s="8">
        <v>4.1000000000000003E-3</v>
      </c>
    </row>
    <row r="23" spans="2:11">
      <c r="B23" s="6" t="s">
        <v>1165</v>
      </c>
      <c r="C23" s="17">
        <v>620050610</v>
      </c>
      <c r="D23" s="6" t="s">
        <v>43</v>
      </c>
      <c r="E23" s="6"/>
      <c r="F23" s="7">
        <v>1124009</v>
      </c>
      <c r="G23" s="7">
        <v>88.53</v>
      </c>
      <c r="H23" s="7">
        <v>3424.1</v>
      </c>
      <c r="I23" s="8">
        <v>2.7000000000000001E-3</v>
      </c>
      <c r="J23" s="8">
        <v>1.4E-2</v>
      </c>
      <c r="K23" s="8">
        <v>1.9E-3</v>
      </c>
    </row>
    <row r="24" spans="2:11">
      <c r="B24" s="6" t="s">
        <v>1166</v>
      </c>
      <c r="C24" s="17">
        <v>50000876</v>
      </c>
      <c r="D24" s="6" t="s">
        <v>92</v>
      </c>
      <c r="E24" s="6"/>
      <c r="F24" s="7">
        <v>551049</v>
      </c>
      <c r="G24" s="7">
        <v>97.22</v>
      </c>
      <c r="H24" s="7">
        <v>535.72</v>
      </c>
      <c r="I24" s="8">
        <v>2.9999999999999997E-4</v>
      </c>
      <c r="J24" s="8">
        <v>2.2000000000000001E-3</v>
      </c>
      <c r="K24" s="8">
        <v>2.9999999999999997E-4</v>
      </c>
    </row>
    <row r="25" spans="2:11">
      <c r="B25" s="6" t="s">
        <v>1167</v>
      </c>
      <c r="C25" s="17">
        <v>50000877</v>
      </c>
      <c r="D25" s="6" t="s">
        <v>92</v>
      </c>
      <c r="E25" s="6"/>
      <c r="F25" s="7">
        <v>551049</v>
      </c>
      <c r="G25" s="7">
        <v>96.54</v>
      </c>
      <c r="H25" s="7">
        <v>532.01</v>
      </c>
      <c r="I25" s="8">
        <v>2.9999999999999997E-4</v>
      </c>
      <c r="J25" s="8">
        <v>2.2000000000000001E-3</v>
      </c>
      <c r="K25" s="8">
        <v>2.9999999999999997E-4</v>
      </c>
    </row>
    <row r="26" spans="2:11">
      <c r="B26" s="6" t="s">
        <v>1168</v>
      </c>
      <c r="C26" s="17">
        <v>200264273</v>
      </c>
      <c r="D26" s="6" t="s">
        <v>92</v>
      </c>
      <c r="E26" s="6"/>
      <c r="F26" s="7">
        <v>160188.31</v>
      </c>
      <c r="G26" s="7">
        <v>46.34</v>
      </c>
      <c r="H26" s="7">
        <v>74.239999999999995</v>
      </c>
      <c r="I26" s="8">
        <v>1E-4</v>
      </c>
      <c r="J26" s="8">
        <v>2.9999999999999997E-4</v>
      </c>
      <c r="K26" s="8">
        <v>0</v>
      </c>
    </row>
    <row r="27" spans="2:11">
      <c r="B27" s="6" t="s">
        <v>1169</v>
      </c>
      <c r="C27" s="17">
        <v>99840907</v>
      </c>
      <c r="D27" s="6" t="s">
        <v>43</v>
      </c>
      <c r="E27" s="6"/>
      <c r="F27" s="7">
        <v>554898</v>
      </c>
      <c r="G27" s="7">
        <v>55.96</v>
      </c>
      <c r="H27" s="7">
        <v>1068.5899999999999</v>
      </c>
      <c r="I27" s="8">
        <v>1.9E-3</v>
      </c>
      <c r="J27" s="8">
        <v>4.4000000000000003E-3</v>
      </c>
      <c r="K27" s="8">
        <v>5.9999999999999995E-4</v>
      </c>
    </row>
    <row r="28" spans="2:11">
      <c r="B28" s="6" t="s">
        <v>1170</v>
      </c>
      <c r="C28" s="17">
        <v>99840908</v>
      </c>
      <c r="D28" s="6" t="s">
        <v>43</v>
      </c>
      <c r="E28" s="6"/>
      <c r="F28" s="7">
        <v>1488268</v>
      </c>
      <c r="G28" s="7">
        <v>73.87</v>
      </c>
      <c r="H28" s="7">
        <v>3783</v>
      </c>
      <c r="I28" s="8">
        <v>2.8999999999999998E-3</v>
      </c>
      <c r="J28" s="8">
        <v>1.54E-2</v>
      </c>
      <c r="K28" s="8">
        <v>2.0999999999999999E-3</v>
      </c>
    </row>
    <row r="29" spans="2:11">
      <c r="B29" s="6" t="s">
        <v>1171</v>
      </c>
      <c r="C29" s="17">
        <v>998408520</v>
      </c>
      <c r="D29" s="6" t="s">
        <v>43</v>
      </c>
      <c r="E29" s="6"/>
      <c r="F29" s="7">
        <v>1204837.5</v>
      </c>
      <c r="G29" s="7">
        <v>8.9700000000000006</v>
      </c>
      <c r="H29" s="7">
        <v>372.06</v>
      </c>
      <c r="I29" s="8">
        <v>1.34E-2</v>
      </c>
      <c r="J29" s="8">
        <v>1.5E-3</v>
      </c>
      <c r="K29" s="8">
        <v>2.0000000000000001E-4</v>
      </c>
    </row>
    <row r="30" spans="2:11">
      <c r="B30" s="6" t="s">
        <v>1172</v>
      </c>
      <c r="C30" s="17">
        <v>200259737</v>
      </c>
      <c r="D30" s="6" t="s">
        <v>92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8.6999999999999994E-3</v>
      </c>
      <c r="K30" s="8">
        <v>1.1999999999999999E-3</v>
      </c>
    </row>
    <row r="31" spans="2:11">
      <c r="B31" s="6" t="s">
        <v>1173</v>
      </c>
      <c r="C31" s="17">
        <v>200262608</v>
      </c>
      <c r="D31" s="6" t="s">
        <v>92</v>
      </c>
      <c r="E31" s="6"/>
      <c r="F31" s="7">
        <v>1123492.45</v>
      </c>
      <c r="G31" s="7">
        <v>84.08</v>
      </c>
      <c r="H31" s="7">
        <v>944.64</v>
      </c>
      <c r="I31" s="8">
        <v>8.9999999999999998E-4</v>
      </c>
      <c r="J31" s="8">
        <v>3.8999999999999998E-3</v>
      </c>
      <c r="K31" s="8">
        <v>5.0000000000000001E-4</v>
      </c>
    </row>
    <row r="32" spans="2:11">
      <c r="B32" s="6" t="s">
        <v>1174</v>
      </c>
      <c r="C32" s="17">
        <v>200189868</v>
      </c>
      <c r="D32" s="6" t="s">
        <v>92</v>
      </c>
      <c r="E32" s="6"/>
      <c r="F32" s="7">
        <v>6102053</v>
      </c>
      <c r="G32" s="7">
        <v>122.65</v>
      </c>
      <c r="H32" s="7">
        <v>7484.19</v>
      </c>
      <c r="I32" s="8">
        <v>7.4000000000000003E-3</v>
      </c>
      <c r="J32" s="8">
        <v>3.0499999999999999E-2</v>
      </c>
      <c r="K32" s="8">
        <v>4.3E-3</v>
      </c>
    </row>
    <row r="33" spans="2:11">
      <c r="B33" s="6" t="s">
        <v>1175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1176</v>
      </c>
      <c r="C34" s="17">
        <v>200996061</v>
      </c>
      <c r="D34" s="6" t="s">
        <v>92</v>
      </c>
      <c r="E34" s="6"/>
      <c r="F34" s="7">
        <v>7284.25</v>
      </c>
      <c r="G34" s="7">
        <v>173313.52</v>
      </c>
      <c r="H34" s="7">
        <v>12624.59</v>
      </c>
      <c r="I34" s="8">
        <v>0</v>
      </c>
      <c r="J34" s="8">
        <v>5.1499999999999997E-2</v>
      </c>
      <c r="K34" s="8">
        <v>7.1999999999999998E-3</v>
      </c>
    </row>
    <row r="35" spans="2:11">
      <c r="B35" s="6" t="s">
        <v>1177</v>
      </c>
      <c r="C35" s="17">
        <v>200996060</v>
      </c>
      <c r="D35" s="6" t="s">
        <v>92</v>
      </c>
      <c r="E35" s="6"/>
      <c r="F35" s="7">
        <v>8699.5</v>
      </c>
      <c r="G35" s="7">
        <v>173344.99</v>
      </c>
      <c r="H35" s="7">
        <v>15080.14</v>
      </c>
      <c r="I35" s="8">
        <v>0</v>
      </c>
      <c r="J35" s="8">
        <v>6.1499999999999999E-2</v>
      </c>
      <c r="K35" s="8">
        <v>8.6E-3</v>
      </c>
    </row>
    <row r="36" spans="2:11">
      <c r="B36" s="6" t="s">
        <v>1178</v>
      </c>
      <c r="C36" s="17">
        <v>200379949</v>
      </c>
      <c r="D36" s="6" t="s">
        <v>92</v>
      </c>
      <c r="E36" s="6"/>
      <c r="F36" s="7">
        <v>4148.8900000000003</v>
      </c>
      <c r="G36" s="7">
        <v>133334.03</v>
      </c>
      <c r="H36" s="7">
        <v>5531.88</v>
      </c>
      <c r="I36" s="8">
        <v>0</v>
      </c>
      <c r="J36" s="8">
        <v>2.2499999999999999E-2</v>
      </c>
      <c r="K36" s="8">
        <v>3.0999999999999999E-3</v>
      </c>
    </row>
    <row r="37" spans="2:11">
      <c r="B37" s="6" t="s">
        <v>1179</v>
      </c>
      <c r="C37" s="17">
        <v>200379950</v>
      </c>
      <c r="D37" s="6" t="s">
        <v>92</v>
      </c>
      <c r="E37" s="6"/>
      <c r="F37" s="7">
        <v>2758.49</v>
      </c>
      <c r="G37" s="7">
        <v>203471.09</v>
      </c>
      <c r="H37" s="7">
        <v>5612.73</v>
      </c>
      <c r="I37" s="8">
        <v>0</v>
      </c>
      <c r="J37" s="8">
        <v>2.29E-2</v>
      </c>
      <c r="K37" s="8">
        <v>3.2000000000000002E-3</v>
      </c>
    </row>
    <row r="38" spans="2:11">
      <c r="B38" s="3" t="s">
        <v>1180</v>
      </c>
      <c r="C38" s="12"/>
      <c r="D38" s="3"/>
      <c r="E38" s="3"/>
      <c r="F38" s="9">
        <v>29436647.079999998</v>
      </c>
      <c r="H38" s="9">
        <v>140402.67000000001</v>
      </c>
      <c r="J38" s="10">
        <v>0.57230000000000003</v>
      </c>
      <c r="K38" s="10">
        <v>7.9799999999999996E-2</v>
      </c>
    </row>
    <row r="39" spans="2:11">
      <c r="B39" s="13" t="s">
        <v>1154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1155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1156</v>
      </c>
      <c r="C41" s="14"/>
      <c r="D41" s="13"/>
      <c r="E41" s="13"/>
      <c r="F41" s="15">
        <v>4553837.7</v>
      </c>
      <c r="H41" s="15">
        <v>11387.94</v>
      </c>
      <c r="J41" s="16">
        <v>4.6399999999999997E-2</v>
      </c>
      <c r="K41" s="16">
        <v>6.4999999999999997E-3</v>
      </c>
    </row>
    <row r="42" spans="2:11">
      <c r="B42" s="6" t="s">
        <v>1181</v>
      </c>
      <c r="C42" s="17">
        <v>62002044</v>
      </c>
      <c r="D42" s="6" t="s">
        <v>43</v>
      </c>
      <c r="E42" s="6"/>
      <c r="F42" s="7">
        <v>1436881.29</v>
      </c>
      <c r="G42" s="7">
        <v>105.93</v>
      </c>
      <c r="H42" s="7">
        <v>5237.3</v>
      </c>
      <c r="I42" s="8">
        <v>2.0400000000000001E-2</v>
      </c>
      <c r="J42" s="8">
        <v>2.1299999999999999E-2</v>
      </c>
      <c r="K42" s="8">
        <v>3.0000000000000001E-3</v>
      </c>
    </row>
    <row r="43" spans="2:11">
      <c r="B43" s="6" t="s">
        <v>1182</v>
      </c>
      <c r="C43" s="17">
        <v>9840555</v>
      </c>
      <c r="D43" s="6" t="s">
        <v>43</v>
      </c>
      <c r="E43" s="6"/>
      <c r="F43" s="7">
        <v>2274870</v>
      </c>
      <c r="G43" s="7">
        <v>26.45</v>
      </c>
      <c r="H43" s="7">
        <v>2070.12</v>
      </c>
      <c r="I43" s="8">
        <v>2.0899999999999998E-2</v>
      </c>
      <c r="J43" s="8">
        <v>8.3999999999999995E-3</v>
      </c>
      <c r="K43" s="8">
        <v>1.1999999999999999E-3</v>
      </c>
    </row>
    <row r="44" spans="2:11">
      <c r="B44" s="6" t="s">
        <v>1183</v>
      </c>
      <c r="C44" s="17">
        <v>9840665</v>
      </c>
      <c r="D44" s="6" t="s">
        <v>48</v>
      </c>
      <c r="E44" s="6"/>
      <c r="F44" s="7">
        <v>5121.34</v>
      </c>
      <c r="G44" s="7">
        <v>100</v>
      </c>
      <c r="H44" s="7">
        <v>20.62</v>
      </c>
      <c r="I44" s="8">
        <v>2.9999999999999997E-4</v>
      </c>
      <c r="J44" s="8">
        <v>1E-4</v>
      </c>
      <c r="K44" s="8">
        <v>0</v>
      </c>
    </row>
    <row r="45" spans="2:11">
      <c r="B45" s="6" t="s">
        <v>1184</v>
      </c>
      <c r="C45" s="17">
        <v>60409133</v>
      </c>
      <c r="D45" s="6" t="s">
        <v>43</v>
      </c>
      <c r="E45" s="6"/>
      <c r="F45" s="7">
        <v>836965.07</v>
      </c>
      <c r="G45" s="7">
        <v>140.97</v>
      </c>
      <c r="H45" s="7">
        <v>4059.91</v>
      </c>
      <c r="I45" s="8">
        <v>1.1599999999999999E-2</v>
      </c>
      <c r="J45" s="8">
        <v>1.6500000000000001E-2</v>
      </c>
      <c r="K45" s="8">
        <v>2.3E-3</v>
      </c>
    </row>
    <row r="46" spans="2:11">
      <c r="B46" s="13" t="s">
        <v>1157</v>
      </c>
      <c r="C46" s="14"/>
      <c r="D46" s="13"/>
      <c r="E46" s="13"/>
      <c r="F46" s="15">
        <v>24882809.379999999</v>
      </c>
      <c r="H46" s="15">
        <v>129014.73</v>
      </c>
      <c r="J46" s="16">
        <v>0.52590000000000003</v>
      </c>
      <c r="K46" s="16">
        <v>7.3300000000000004E-2</v>
      </c>
    </row>
    <row r="47" spans="2:11">
      <c r="B47" s="6" t="s">
        <v>1185</v>
      </c>
      <c r="C47" s="17">
        <v>60404803</v>
      </c>
      <c r="D47" s="6" t="s">
        <v>43</v>
      </c>
      <c r="E47" s="6"/>
      <c r="F47" s="7">
        <v>4126218.16</v>
      </c>
      <c r="G47" s="7">
        <v>144.26</v>
      </c>
      <c r="H47" s="7">
        <v>20482.240000000002</v>
      </c>
      <c r="I47" s="8">
        <v>8.2000000000000007E-3</v>
      </c>
      <c r="J47" s="8">
        <v>8.3500000000000005E-2</v>
      </c>
      <c r="K47" s="8">
        <v>1.1599999999999999E-2</v>
      </c>
    </row>
    <row r="48" spans="2:11">
      <c r="B48" s="6" t="s">
        <v>1186</v>
      </c>
      <c r="C48" s="17">
        <v>60419041</v>
      </c>
      <c r="D48" s="6" t="s">
        <v>43</v>
      </c>
      <c r="E48" s="6"/>
      <c r="F48" s="7">
        <v>1266525</v>
      </c>
      <c r="G48" s="7">
        <v>112.33</v>
      </c>
      <c r="H48" s="7">
        <v>4895.6099999999997</v>
      </c>
      <c r="I48" s="8">
        <v>2.9999999999999997E-4</v>
      </c>
      <c r="J48" s="8">
        <v>0.02</v>
      </c>
      <c r="K48" s="8">
        <v>2.8E-3</v>
      </c>
    </row>
    <row r="49" spans="2:11">
      <c r="B49" s="6" t="s">
        <v>1187</v>
      </c>
      <c r="C49" s="17">
        <v>60610870</v>
      </c>
      <c r="D49" s="6" t="s">
        <v>43</v>
      </c>
      <c r="E49" s="6"/>
      <c r="F49" s="7">
        <v>919974</v>
      </c>
      <c r="G49" s="7">
        <v>106</v>
      </c>
      <c r="H49" s="7">
        <v>3355.56</v>
      </c>
      <c r="I49" s="8">
        <v>2.9999999999999997E-4</v>
      </c>
      <c r="J49" s="8">
        <v>1.37E-2</v>
      </c>
      <c r="K49" s="8">
        <v>1.9E-3</v>
      </c>
    </row>
    <row r="50" spans="2:11">
      <c r="B50" s="6" t="s">
        <v>1188</v>
      </c>
      <c r="C50" s="17">
        <v>62014170</v>
      </c>
      <c r="D50" s="6" t="s">
        <v>43</v>
      </c>
      <c r="E50" s="6"/>
      <c r="F50" s="7">
        <v>200000</v>
      </c>
      <c r="G50" s="7">
        <v>97.39</v>
      </c>
      <c r="H50" s="7">
        <v>670.22</v>
      </c>
      <c r="I50" s="8">
        <v>0</v>
      </c>
      <c r="J50" s="8">
        <v>2.7000000000000001E-3</v>
      </c>
      <c r="K50" s="8">
        <v>4.0000000000000002E-4</v>
      </c>
    </row>
    <row r="51" spans="2:11">
      <c r="B51" s="6" t="s">
        <v>1189</v>
      </c>
      <c r="C51" s="17">
        <v>62016084</v>
      </c>
      <c r="D51" s="6" t="s">
        <v>43</v>
      </c>
      <c r="E51" s="6"/>
      <c r="F51" s="7">
        <v>150000</v>
      </c>
      <c r="G51" s="7">
        <v>100</v>
      </c>
      <c r="H51" s="7">
        <v>516.15</v>
      </c>
      <c r="J51" s="8">
        <v>2.0999999999999999E-3</v>
      </c>
      <c r="K51" s="8">
        <v>2.9999999999999997E-4</v>
      </c>
    </row>
    <row r="52" spans="2:11">
      <c r="B52" s="6" t="s">
        <v>1190</v>
      </c>
      <c r="C52" s="17" t="s">
        <v>1191</v>
      </c>
      <c r="D52" s="6" t="s">
        <v>43</v>
      </c>
      <c r="E52" s="6"/>
      <c r="F52" s="7">
        <v>7073038.0300000003</v>
      </c>
      <c r="G52" s="7">
        <v>124.37</v>
      </c>
      <c r="H52" s="7">
        <v>30270.11</v>
      </c>
      <c r="I52" s="8">
        <v>4.5100000000000001E-2</v>
      </c>
      <c r="J52" s="8">
        <v>0.1234</v>
      </c>
      <c r="K52" s="8">
        <v>1.72E-2</v>
      </c>
    </row>
    <row r="53" spans="2:11">
      <c r="B53" s="6" t="s">
        <v>1192</v>
      </c>
      <c r="C53" s="17">
        <v>60404811</v>
      </c>
      <c r="D53" s="6" t="s">
        <v>43</v>
      </c>
      <c r="E53" s="6"/>
      <c r="F53" s="7">
        <v>6277972</v>
      </c>
      <c r="G53" s="7">
        <v>154.54</v>
      </c>
      <c r="H53" s="7">
        <v>33384.44</v>
      </c>
      <c r="I53" s="8">
        <v>8.0000000000000002E-3</v>
      </c>
      <c r="J53" s="8">
        <v>0.1361</v>
      </c>
      <c r="K53" s="8">
        <v>1.9E-2</v>
      </c>
    </row>
    <row r="54" spans="2:11">
      <c r="B54" s="6" t="s">
        <v>1193</v>
      </c>
      <c r="C54" s="17">
        <v>62003409</v>
      </c>
      <c r="D54" s="6" t="s">
        <v>43</v>
      </c>
      <c r="E54" s="6"/>
      <c r="F54" s="7">
        <v>961101</v>
      </c>
      <c r="G54" s="7">
        <v>109.06</v>
      </c>
      <c r="H54" s="7">
        <v>3606.75</v>
      </c>
      <c r="I54" s="8">
        <v>2.29E-2</v>
      </c>
      <c r="J54" s="8">
        <v>1.47E-2</v>
      </c>
      <c r="K54" s="8">
        <v>2E-3</v>
      </c>
    </row>
    <row r="55" spans="2:11">
      <c r="B55" s="6" t="s">
        <v>1194</v>
      </c>
      <c r="C55" s="17">
        <v>62017140</v>
      </c>
      <c r="D55" s="6" t="s">
        <v>48</v>
      </c>
      <c r="E55" s="6"/>
      <c r="F55" s="7">
        <v>356935.83</v>
      </c>
      <c r="G55" s="7">
        <v>100</v>
      </c>
      <c r="H55" s="7">
        <v>1436.95</v>
      </c>
      <c r="J55" s="8">
        <v>5.8999999999999999E-3</v>
      </c>
      <c r="K55" s="8">
        <v>8.0000000000000004E-4</v>
      </c>
    </row>
    <row r="56" spans="2:11">
      <c r="B56" s="6" t="s">
        <v>1195</v>
      </c>
      <c r="C56" s="17">
        <v>62008404</v>
      </c>
      <c r="D56" s="6" t="s">
        <v>43</v>
      </c>
      <c r="E56" s="6"/>
      <c r="F56" s="7">
        <v>1902.53</v>
      </c>
      <c r="G56" s="7">
        <v>125074.35</v>
      </c>
      <c r="H56" s="7">
        <v>8188.12</v>
      </c>
      <c r="I56" s="8">
        <v>0</v>
      </c>
      <c r="J56" s="8">
        <v>3.3399999999999999E-2</v>
      </c>
      <c r="K56" s="8">
        <v>4.7000000000000002E-3</v>
      </c>
    </row>
    <row r="57" spans="2:11">
      <c r="B57" s="6" t="s">
        <v>1196</v>
      </c>
      <c r="C57" s="17">
        <v>62015391</v>
      </c>
      <c r="D57" s="6" t="s">
        <v>43</v>
      </c>
      <c r="E57" s="6"/>
      <c r="F57" s="7">
        <v>594.88</v>
      </c>
      <c r="G57" s="7">
        <v>132427.28</v>
      </c>
      <c r="H57" s="7">
        <v>2710.76</v>
      </c>
      <c r="I57" s="8">
        <v>0</v>
      </c>
      <c r="J57" s="8">
        <v>1.0999999999999999E-2</v>
      </c>
      <c r="K57" s="8">
        <v>1.5E-3</v>
      </c>
    </row>
    <row r="58" spans="2:11">
      <c r="B58" s="6" t="s">
        <v>1197</v>
      </c>
      <c r="C58" s="17" t="s">
        <v>1198</v>
      </c>
      <c r="D58" s="6" t="s">
        <v>43</v>
      </c>
      <c r="E58" s="6"/>
      <c r="F58" s="7">
        <v>808597.95</v>
      </c>
      <c r="G58" s="7">
        <v>98.27</v>
      </c>
      <c r="H58" s="7">
        <v>2734.18</v>
      </c>
      <c r="I58" s="8">
        <v>1.3100000000000001E-2</v>
      </c>
      <c r="J58" s="8">
        <v>1.11E-2</v>
      </c>
      <c r="K58" s="8">
        <v>1.6000000000000001E-3</v>
      </c>
    </row>
    <row r="59" spans="2:11">
      <c r="B59" s="6" t="s">
        <v>1199</v>
      </c>
      <c r="C59" s="17">
        <v>60366762</v>
      </c>
      <c r="D59" s="6" t="s">
        <v>43</v>
      </c>
      <c r="E59" s="6"/>
      <c r="F59" s="7">
        <v>2739950</v>
      </c>
      <c r="G59" s="7">
        <v>177.8</v>
      </c>
      <c r="H59" s="7">
        <v>16763.64</v>
      </c>
      <c r="I59" s="8">
        <v>8.8300000000000003E-2</v>
      </c>
      <c r="J59" s="8">
        <v>6.83E-2</v>
      </c>
      <c r="K59" s="8">
        <v>9.4999999999999998E-3</v>
      </c>
    </row>
    <row r="62" spans="2:11">
      <c r="B62" s="6" t="s">
        <v>103</v>
      </c>
      <c r="C62" s="17"/>
      <c r="D62" s="6"/>
      <c r="E62" s="6"/>
    </row>
    <row r="66" spans="2:2">
      <c r="B66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>
      <selection activeCell="F15" sqref="F15"/>
    </sheetView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1096</v>
      </c>
    </row>
    <row r="7" spans="2:12" ht="15.6">
      <c r="B7" s="2" t="s">
        <v>1200</v>
      </c>
    </row>
    <row r="8" spans="2:12">
      <c r="B8" s="3" t="s">
        <v>76</v>
      </c>
      <c r="C8" s="3" t="s">
        <v>77</v>
      </c>
      <c r="D8" s="3" t="s">
        <v>160</v>
      </c>
      <c r="E8" s="3" t="s">
        <v>81</v>
      </c>
      <c r="F8" s="3" t="s">
        <v>107</v>
      </c>
      <c r="G8" s="3" t="s">
        <v>109</v>
      </c>
      <c r="H8" s="3" t="s">
        <v>42</v>
      </c>
      <c r="I8" s="3" t="s">
        <v>1097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 t="s">
        <v>114</v>
      </c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1066</v>
      </c>
      <c r="C11" s="12"/>
      <c r="D11" s="3"/>
      <c r="E11" s="3"/>
      <c r="F11" s="3"/>
      <c r="G11" s="9">
        <v>240000</v>
      </c>
      <c r="I11" s="9">
        <v>431.91</v>
      </c>
      <c r="K11" s="10">
        <v>1</v>
      </c>
      <c r="L11" s="10">
        <v>2.0000000000000001E-4</v>
      </c>
    </row>
    <row r="12" spans="2:12">
      <c r="B12" s="3" t="s">
        <v>1201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1202</v>
      </c>
      <c r="C13" s="12"/>
      <c r="D13" s="3"/>
      <c r="E13" s="3"/>
      <c r="F13" s="3"/>
      <c r="G13" s="9">
        <v>240000</v>
      </c>
      <c r="I13" s="9">
        <v>431.91</v>
      </c>
      <c r="K13" s="10">
        <v>1</v>
      </c>
      <c r="L13" s="10">
        <v>2.0000000000000001E-4</v>
      </c>
    </row>
    <row r="14" spans="2:12">
      <c r="B14" s="6" t="s">
        <v>714</v>
      </c>
      <c r="C14" s="17" t="s">
        <v>1203</v>
      </c>
      <c r="D14" s="6" t="s">
        <v>461</v>
      </c>
      <c r="E14" s="6" t="s">
        <v>43</v>
      </c>
      <c r="F14" s="36">
        <v>43566</v>
      </c>
      <c r="G14" s="7">
        <v>240000</v>
      </c>
      <c r="H14" s="7">
        <v>0</v>
      </c>
      <c r="I14" s="7">
        <v>431.91</v>
      </c>
      <c r="J14" s="8">
        <v>0.1134</v>
      </c>
      <c r="K14" s="8">
        <v>1</v>
      </c>
      <c r="L14" s="8">
        <v>2.0000000000000001E-4</v>
      </c>
    </row>
    <row r="17" spans="2:6">
      <c r="B17" s="6" t="s">
        <v>103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1096</v>
      </c>
    </row>
    <row r="7" spans="2:12" ht="15.6">
      <c r="B7" s="2" t="s">
        <v>1204</v>
      </c>
    </row>
    <row r="8" spans="2:12">
      <c r="B8" s="3" t="s">
        <v>76</v>
      </c>
      <c r="C8" s="3" t="s">
        <v>77</v>
      </c>
      <c r="D8" s="3" t="s">
        <v>160</v>
      </c>
      <c r="E8" s="3" t="s">
        <v>107</v>
      </c>
      <c r="F8" s="3" t="s">
        <v>81</v>
      </c>
      <c r="G8" s="3" t="s">
        <v>109</v>
      </c>
      <c r="H8" s="3" t="s">
        <v>42</v>
      </c>
      <c r="I8" s="3" t="s">
        <v>1097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1205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1206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1207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1076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1208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1074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850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7"/>
  <sheetViews>
    <sheetView rightToLeft="1" workbookViewId="0">
      <selection activeCell="E22" sqref="E22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1096</v>
      </c>
    </row>
    <row r="7" spans="2:11" ht="15.6">
      <c r="B7" s="2" t="s">
        <v>1209</v>
      </c>
    </row>
    <row r="8" spans="2:11">
      <c r="B8" s="3" t="s">
        <v>76</v>
      </c>
      <c r="C8" s="3" t="s">
        <v>77</v>
      </c>
      <c r="D8" s="3" t="s">
        <v>160</v>
      </c>
      <c r="E8" s="3" t="s">
        <v>107</v>
      </c>
      <c r="F8" s="3" t="s">
        <v>81</v>
      </c>
      <c r="G8" s="3" t="s">
        <v>109</v>
      </c>
      <c r="H8" s="3" t="s">
        <v>42</v>
      </c>
      <c r="I8" s="3" t="s">
        <v>1097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</row>
    <row r="11" spans="2:11">
      <c r="B11" s="3" t="s">
        <v>1080</v>
      </c>
      <c r="C11" s="12"/>
      <c r="D11" s="3"/>
      <c r="E11" s="3"/>
      <c r="F11" s="3"/>
      <c r="G11" s="9">
        <v>-86974674</v>
      </c>
      <c r="I11" s="9">
        <v>-4447.2</v>
      </c>
      <c r="J11" s="10">
        <v>1</v>
      </c>
      <c r="K11" s="10">
        <v>-2.5000000000000001E-3</v>
      </c>
    </row>
    <row r="12" spans="2:11">
      <c r="B12" s="3" t="s">
        <v>1210</v>
      </c>
      <c r="C12" s="12"/>
      <c r="D12" s="3"/>
      <c r="E12" s="3"/>
      <c r="F12" s="3"/>
      <c r="G12" s="9">
        <v>-86974674</v>
      </c>
      <c r="I12" s="9">
        <v>-4447.2</v>
      </c>
      <c r="J12" s="10">
        <v>1</v>
      </c>
      <c r="K12" s="10">
        <v>-2.5000000000000001E-3</v>
      </c>
    </row>
    <row r="13" spans="2:11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1206</v>
      </c>
      <c r="C14" s="14"/>
      <c r="D14" s="13"/>
      <c r="E14" s="13"/>
      <c r="F14" s="13"/>
      <c r="G14" s="15">
        <v>-86974674</v>
      </c>
      <c r="I14" s="15">
        <v>-4447.2</v>
      </c>
      <c r="J14" s="16">
        <v>1</v>
      </c>
      <c r="K14" s="16">
        <v>-2.5000000000000001E-3</v>
      </c>
    </row>
    <row r="15" spans="2:11">
      <c r="B15" s="6" t="s">
        <v>1211</v>
      </c>
      <c r="C15" s="17">
        <v>9905709</v>
      </c>
      <c r="D15" s="6"/>
      <c r="E15" s="6" t="s">
        <v>1212</v>
      </c>
      <c r="F15" s="6" t="s">
        <v>92</v>
      </c>
      <c r="G15" s="7">
        <v>-5617174</v>
      </c>
      <c r="H15" s="7">
        <v>1.04</v>
      </c>
      <c r="I15" s="7">
        <v>-58.38</v>
      </c>
      <c r="J15" s="8">
        <v>1.3100000000000001E-2</v>
      </c>
      <c r="K15" s="8">
        <v>0</v>
      </c>
    </row>
    <row r="16" spans="2:11">
      <c r="B16" s="6" t="s">
        <v>1213</v>
      </c>
      <c r="C16" s="17">
        <v>9905691</v>
      </c>
      <c r="D16" s="6"/>
      <c r="E16" s="6" t="s">
        <v>1214</v>
      </c>
      <c r="F16" s="6" t="s">
        <v>92</v>
      </c>
      <c r="G16" s="7">
        <v>-1284500</v>
      </c>
      <c r="H16" s="7">
        <v>0.52</v>
      </c>
      <c r="I16" s="7">
        <v>-6.72</v>
      </c>
      <c r="J16" s="8">
        <v>1.5E-3</v>
      </c>
      <c r="K16" s="8">
        <v>0</v>
      </c>
    </row>
    <row r="17" spans="2:11">
      <c r="B17" s="6" t="s">
        <v>1215</v>
      </c>
      <c r="C17" s="17">
        <v>9905705</v>
      </c>
      <c r="D17" s="6"/>
      <c r="E17" s="6" t="s">
        <v>1216</v>
      </c>
      <c r="F17" s="6" t="s">
        <v>92</v>
      </c>
      <c r="G17" s="7">
        <v>-85000</v>
      </c>
      <c r="H17" s="7">
        <v>0.2</v>
      </c>
      <c r="I17" s="7">
        <v>-0.17</v>
      </c>
      <c r="J17" s="8">
        <v>0</v>
      </c>
      <c r="K17" s="8">
        <v>0</v>
      </c>
    </row>
    <row r="18" spans="2:11">
      <c r="B18" s="6" t="s">
        <v>1217</v>
      </c>
      <c r="C18" s="17">
        <v>99056960</v>
      </c>
      <c r="D18" s="6"/>
      <c r="E18" s="6" t="s">
        <v>1214</v>
      </c>
      <c r="F18" s="6" t="s">
        <v>92</v>
      </c>
      <c r="G18" s="7">
        <v>-550000</v>
      </c>
      <c r="H18" s="7">
        <v>-5.53</v>
      </c>
      <c r="I18" s="7">
        <v>30.43</v>
      </c>
      <c r="J18" s="8">
        <v>-6.7999999999999996E-3</v>
      </c>
      <c r="K18" s="8">
        <v>0</v>
      </c>
    </row>
    <row r="19" spans="2:11">
      <c r="B19" s="6" t="s">
        <v>1218</v>
      </c>
      <c r="C19" s="17">
        <v>9905730</v>
      </c>
      <c r="D19" s="6"/>
      <c r="E19" s="6" t="s">
        <v>1219</v>
      </c>
      <c r="F19" s="6" t="s">
        <v>92</v>
      </c>
      <c r="G19" s="7">
        <v>-19235000</v>
      </c>
      <c r="H19" s="7">
        <v>4.3600000000000003</v>
      </c>
      <c r="I19" s="7">
        <v>-837.9</v>
      </c>
      <c r="J19" s="8">
        <v>0.18840000000000001</v>
      </c>
      <c r="K19" s="8">
        <v>-5.0000000000000001E-4</v>
      </c>
    </row>
    <row r="20" spans="2:11">
      <c r="B20" s="6" t="s">
        <v>1220</v>
      </c>
      <c r="C20" s="17">
        <v>9905708</v>
      </c>
      <c r="D20" s="6"/>
      <c r="E20" s="6" t="s">
        <v>1212</v>
      </c>
      <c r="F20" s="6" t="s">
        <v>92</v>
      </c>
      <c r="G20" s="7">
        <v>-27783000</v>
      </c>
      <c r="H20" s="7">
        <v>7.99</v>
      </c>
      <c r="I20" s="7">
        <v>-2220.56</v>
      </c>
      <c r="J20" s="8">
        <v>0.49930000000000002</v>
      </c>
      <c r="K20" s="8">
        <v>-1.2999999999999999E-3</v>
      </c>
    </row>
    <row r="21" spans="2:11">
      <c r="B21" s="6" t="s">
        <v>1221</v>
      </c>
      <c r="C21" s="17">
        <v>9905722</v>
      </c>
      <c r="D21" s="6"/>
      <c r="E21" s="36">
        <v>44077</v>
      </c>
      <c r="F21" s="6" t="s">
        <v>92</v>
      </c>
      <c r="G21" s="7">
        <v>-1000000</v>
      </c>
      <c r="H21" s="7">
        <v>7.56</v>
      </c>
      <c r="I21" s="7">
        <v>-75.58</v>
      </c>
      <c r="J21" s="8">
        <v>1.7000000000000001E-2</v>
      </c>
      <c r="K21" s="8">
        <v>0</v>
      </c>
    </row>
    <row r="22" spans="2:11">
      <c r="B22" s="6" t="s">
        <v>1222</v>
      </c>
      <c r="C22" s="17">
        <v>99057040</v>
      </c>
      <c r="D22" s="6"/>
      <c r="E22" s="6" t="s">
        <v>1223</v>
      </c>
      <c r="F22" s="6" t="s">
        <v>92</v>
      </c>
      <c r="G22" s="7">
        <v>-31420000</v>
      </c>
      <c r="H22" s="7">
        <v>4.07</v>
      </c>
      <c r="I22" s="7">
        <v>-1278.32</v>
      </c>
      <c r="J22" s="8">
        <v>0.28739999999999999</v>
      </c>
      <c r="K22" s="8">
        <v>-6.9999999999999999E-4</v>
      </c>
    </row>
    <row r="23" spans="2:11">
      <c r="B23" s="13" t="s">
        <v>1207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1076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850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1224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1074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1077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1076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850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103</v>
      </c>
      <c r="C33" s="17"/>
      <c r="D33" s="6"/>
      <c r="E33" s="6"/>
      <c r="F33" s="6"/>
    </row>
    <row r="37" spans="2:6">
      <c r="B37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1096</v>
      </c>
    </row>
    <row r="7" spans="2:17" ht="15.6">
      <c r="B7" s="2" t="s">
        <v>1225</v>
      </c>
    </row>
    <row r="8" spans="2:17">
      <c r="B8" s="3" t="s">
        <v>76</v>
      </c>
      <c r="C8" s="3" t="s">
        <v>77</v>
      </c>
      <c r="D8" s="3" t="s">
        <v>1084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1097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87</v>
      </c>
      <c r="K9" s="4" t="s">
        <v>87</v>
      </c>
      <c r="L9" s="4" t="s">
        <v>116</v>
      </c>
      <c r="M9" s="4" t="s">
        <v>117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1085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1086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1086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1091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1226</v>
      </c>
    </row>
    <row r="7" spans="2:18">
      <c r="B7" s="3" t="s">
        <v>76</v>
      </c>
      <c r="C7" s="3" t="s">
        <v>1227</v>
      </c>
      <c r="D7" s="3" t="s">
        <v>77</v>
      </c>
      <c r="E7" s="3" t="s">
        <v>78</v>
      </c>
      <c r="F7" s="3" t="s">
        <v>79</v>
      </c>
      <c r="G7" s="3" t="s">
        <v>107</v>
      </c>
      <c r="H7" s="3" t="s">
        <v>80</v>
      </c>
      <c r="I7" s="3" t="s">
        <v>108</v>
      </c>
      <c r="J7" s="3" t="s">
        <v>1228</v>
      </c>
      <c r="K7" s="3" t="s">
        <v>81</v>
      </c>
      <c r="L7" s="3" t="s">
        <v>82</v>
      </c>
      <c r="M7" s="3" t="s">
        <v>83</v>
      </c>
      <c r="N7" s="3" t="s">
        <v>109</v>
      </c>
      <c r="O7" s="3" t="s">
        <v>42</v>
      </c>
      <c r="P7" s="3" t="s">
        <v>1097</v>
      </c>
      <c r="Q7" s="3" t="s">
        <v>112</v>
      </c>
      <c r="R7" s="3" t="s">
        <v>113</v>
      </c>
    </row>
    <row r="8" spans="2:18">
      <c r="B8" s="4"/>
      <c r="C8" s="4"/>
      <c r="D8" s="4"/>
      <c r="E8" s="4"/>
      <c r="F8" s="4"/>
      <c r="G8" s="4" t="s">
        <v>114</v>
      </c>
      <c r="H8" s="4"/>
      <c r="I8" s="4" t="s">
        <v>115</v>
      </c>
      <c r="J8" s="4"/>
      <c r="K8" s="4"/>
      <c r="L8" s="4" t="s">
        <v>87</v>
      </c>
      <c r="M8" s="4" t="s">
        <v>87</v>
      </c>
      <c r="N8" s="4" t="s">
        <v>116</v>
      </c>
      <c r="O8" s="4" t="s">
        <v>117</v>
      </c>
      <c r="P8" s="4" t="s">
        <v>88</v>
      </c>
      <c r="Q8" s="4" t="s">
        <v>87</v>
      </c>
      <c r="R8" s="4" t="s">
        <v>87</v>
      </c>
    </row>
    <row r="10" spans="2:18">
      <c r="B10" s="3" t="s">
        <v>1229</v>
      </c>
      <c r="C10" s="3"/>
      <c r="D10" s="12"/>
      <c r="E10" s="3"/>
      <c r="F10" s="3"/>
      <c r="G10" s="3"/>
      <c r="H10" s="3"/>
      <c r="J10" s="3"/>
      <c r="K10" s="3"/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1230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1231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1232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1233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1234</v>
      </c>
      <c r="C15" s="13"/>
      <c r="D15" s="14"/>
      <c r="E15" s="13"/>
      <c r="F15" s="13"/>
      <c r="G15" s="13"/>
      <c r="H15" s="13"/>
      <c r="J15" s="13"/>
      <c r="K15" s="13"/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1235</v>
      </c>
      <c r="C16" s="13"/>
      <c r="D16" s="14"/>
      <c r="E16" s="13"/>
      <c r="F16" s="13"/>
      <c r="G16" s="13"/>
      <c r="H16" s="13"/>
      <c r="J16" s="13"/>
      <c r="K16" s="13"/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1236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1237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1238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1239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1240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1241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1232</v>
      </c>
      <c r="C23" s="13"/>
      <c r="D23" s="14"/>
      <c r="E23" s="13"/>
      <c r="F23" s="13"/>
      <c r="G23" s="13"/>
      <c r="H23" s="13"/>
      <c r="J23" s="13"/>
      <c r="K23" s="13"/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1233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1234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1240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103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1242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82</v>
      </c>
      <c r="J7" s="3" t="s">
        <v>83</v>
      </c>
      <c r="K7" s="3" t="s">
        <v>109</v>
      </c>
      <c r="L7" s="3" t="s">
        <v>42</v>
      </c>
      <c r="M7" s="3" t="s">
        <v>1097</v>
      </c>
      <c r="N7" s="3" t="s">
        <v>112</v>
      </c>
      <c r="O7" s="3" t="s">
        <v>113</v>
      </c>
    </row>
    <row r="8" spans="2:15">
      <c r="B8" s="4"/>
      <c r="C8" s="4"/>
      <c r="D8" s="4"/>
      <c r="E8" s="4"/>
      <c r="F8" s="4"/>
      <c r="G8" s="4" t="s">
        <v>115</v>
      </c>
      <c r="H8" s="4"/>
      <c r="I8" s="4" t="s">
        <v>87</v>
      </c>
      <c r="J8" s="4" t="s">
        <v>87</v>
      </c>
      <c r="K8" s="4" t="s">
        <v>116</v>
      </c>
      <c r="L8" s="4" t="s">
        <v>117</v>
      </c>
      <c r="M8" s="4" t="s">
        <v>88</v>
      </c>
      <c r="N8" s="4" t="s">
        <v>87</v>
      </c>
      <c r="O8" s="4" t="s">
        <v>87</v>
      </c>
    </row>
    <row r="10" spans="2:15">
      <c r="B10" s="3" t="s">
        <v>1243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1244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1103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1245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1246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850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103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</row>
    <row r="6" spans="2:10" ht="15.6">
      <c r="B6" s="2" t="s">
        <v>1247</v>
      </c>
    </row>
    <row r="7" spans="2:10">
      <c r="B7" s="3" t="s">
        <v>76</v>
      </c>
      <c r="C7" s="3" t="s">
        <v>1248</v>
      </c>
      <c r="D7" s="3" t="s">
        <v>1249</v>
      </c>
      <c r="E7" s="3" t="s">
        <v>1250</v>
      </c>
      <c r="F7" s="3" t="s">
        <v>81</v>
      </c>
      <c r="G7" s="3" t="s">
        <v>1251</v>
      </c>
      <c r="H7" s="3" t="s">
        <v>85</v>
      </c>
      <c r="I7" s="3" t="s">
        <v>86</v>
      </c>
      <c r="J7" s="3" t="s">
        <v>1252</v>
      </c>
    </row>
    <row r="8" spans="2:10">
      <c r="B8" s="4"/>
      <c r="C8" s="4"/>
      <c r="D8" s="4"/>
      <c r="E8" s="4" t="s">
        <v>115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1253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1254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1255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1256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1257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1255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1256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1258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1097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1259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4"/>
  <sheetViews>
    <sheetView rightToLeft="1" topLeftCell="A7" workbookViewId="0">
      <selection activeCell="A26" sqref="A26:XFD30"/>
    </sheetView>
  </sheetViews>
  <sheetFormatPr defaultColWidth="9.109375" defaultRowHeight="13.2"/>
  <cols>
    <col min="2" max="2" width="40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1260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1097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1261</v>
      </c>
      <c r="C10" s="12"/>
      <c r="D10" s="3"/>
      <c r="E10" s="3"/>
      <c r="F10" s="3"/>
      <c r="I10" s="9">
        <f>I11+I23</f>
        <v>5665.0899999999983</v>
      </c>
      <c r="J10" s="10">
        <f>I10/$I$10</f>
        <v>1</v>
      </c>
      <c r="K10" s="10">
        <f>I10/'סכום נכסי הקרן'!$C$42</f>
        <v>3.2190840682468835E-3</v>
      </c>
    </row>
    <row r="11" spans="2:11">
      <c r="B11" s="3" t="s">
        <v>90</v>
      </c>
      <c r="C11" s="12"/>
      <c r="D11" s="3"/>
      <c r="E11" s="3"/>
      <c r="F11" s="3"/>
      <c r="I11" s="9">
        <f>I12</f>
        <v>5665.0899999999983</v>
      </c>
      <c r="J11" s="10">
        <f t="shared" ref="J11:J23" si="0">I11/$I$10</f>
        <v>1</v>
      </c>
      <c r="K11" s="10">
        <f>I11/'סכום נכסי הקרן'!$C$42</f>
        <v>3.2190840682468835E-3</v>
      </c>
    </row>
    <row r="12" spans="2:11">
      <c r="B12" s="13" t="s">
        <v>1277</v>
      </c>
      <c r="C12" s="14"/>
      <c r="D12" s="3"/>
      <c r="E12" s="3"/>
      <c r="F12" s="3"/>
      <c r="I12" s="22">
        <f>SUM(I13:I22)</f>
        <v>5665.0899999999983</v>
      </c>
      <c r="J12" s="23">
        <f t="shared" si="0"/>
        <v>1</v>
      </c>
      <c r="K12" s="23">
        <f>I12/'סכום נכסי הקרן'!$C$42</f>
        <v>3.2190840682468835E-3</v>
      </c>
    </row>
    <row r="13" spans="2:11">
      <c r="B13" s="6" t="s">
        <v>1113</v>
      </c>
      <c r="C13" s="17">
        <v>1127679</v>
      </c>
      <c r="D13" s="6" t="s">
        <v>1115</v>
      </c>
      <c r="E13" s="6" t="s">
        <v>172</v>
      </c>
      <c r="F13" s="6" t="s">
        <v>92</v>
      </c>
      <c r="I13" s="7">
        <v>336.49</v>
      </c>
      <c r="J13" s="24">
        <f t="shared" si="0"/>
        <v>5.9397114608947095E-2</v>
      </c>
      <c r="K13" s="24">
        <f>I13/'סכום נכסי הקרן'!$C$42</f>
        <v>1.9120430533749581E-4</v>
      </c>
    </row>
    <row r="14" spans="2:11">
      <c r="B14" s="6" t="s">
        <v>1116</v>
      </c>
      <c r="C14" s="17">
        <v>11008330</v>
      </c>
      <c r="D14" s="6" t="s">
        <v>1115</v>
      </c>
      <c r="E14" s="6" t="s">
        <v>172</v>
      </c>
      <c r="F14" s="6" t="s">
        <v>92</v>
      </c>
      <c r="I14" s="7">
        <v>837.96</v>
      </c>
      <c r="J14" s="24">
        <f t="shared" si="0"/>
        <v>0.14791644969453271</v>
      </c>
      <c r="K14" s="24">
        <f>I14/'סכום נכסי הקרן'!$C$42</f>
        <v>4.7615548664331188E-4</v>
      </c>
    </row>
    <row r="15" spans="2:11">
      <c r="B15" s="6" t="s">
        <v>1117</v>
      </c>
      <c r="C15" s="17">
        <v>11207400</v>
      </c>
      <c r="D15" s="6" t="s">
        <v>1115</v>
      </c>
      <c r="E15" s="6" t="s">
        <v>172</v>
      </c>
      <c r="F15" s="6" t="s">
        <v>92</v>
      </c>
      <c r="I15" s="7">
        <v>2661.51</v>
      </c>
      <c r="J15" s="24">
        <f t="shared" si="0"/>
        <v>0.46980895272625872</v>
      </c>
      <c r="K15" s="24">
        <f>I15/'סכום נכסי הקרן'!$C$42</f>
        <v>1.5123545148408527E-3</v>
      </c>
    </row>
    <row r="16" spans="2:11">
      <c r="B16" s="6" t="s">
        <v>1118</v>
      </c>
      <c r="C16" s="17">
        <v>1125624</v>
      </c>
      <c r="D16" s="6" t="s">
        <v>1115</v>
      </c>
      <c r="E16" s="6" t="s">
        <v>172</v>
      </c>
      <c r="F16" s="6" t="s">
        <v>92</v>
      </c>
      <c r="I16" s="7">
        <v>336.49</v>
      </c>
      <c r="J16" s="24">
        <f t="shared" si="0"/>
        <v>5.9397114608947095E-2</v>
      </c>
      <c r="K16" s="24">
        <f>I16/'סכום נכסי הקרן'!$C$42</f>
        <v>1.9120430533749581E-4</v>
      </c>
    </row>
    <row r="17" spans="2:11">
      <c r="B17" s="6" t="s">
        <v>1119</v>
      </c>
      <c r="C17" s="17">
        <v>1131184</v>
      </c>
      <c r="D17" s="6" t="s">
        <v>1115</v>
      </c>
      <c r="E17" s="6" t="s">
        <v>172</v>
      </c>
      <c r="F17" s="6" t="s">
        <v>92</v>
      </c>
      <c r="I17" s="7">
        <v>336.49</v>
      </c>
      <c r="J17" s="24">
        <f t="shared" si="0"/>
        <v>5.9397114608947095E-2</v>
      </c>
      <c r="K17" s="24">
        <f>I17/'סכום נכסי הקרן'!$C$42</f>
        <v>1.9120430533749581E-4</v>
      </c>
    </row>
    <row r="18" spans="2:11">
      <c r="B18" s="6" t="s">
        <v>1120</v>
      </c>
      <c r="C18" s="17">
        <v>1134394</v>
      </c>
      <c r="D18" s="6" t="s">
        <v>1115</v>
      </c>
      <c r="E18" s="6" t="s">
        <v>172</v>
      </c>
      <c r="F18" s="6" t="s">
        <v>92</v>
      </c>
      <c r="I18" s="7">
        <v>336.49</v>
      </c>
      <c r="J18" s="24">
        <f t="shared" si="0"/>
        <v>5.9397114608947095E-2</v>
      </c>
      <c r="K18" s="24">
        <f>I18/'סכום נכסי הקרן'!$C$42</f>
        <v>1.9120430533749581E-4</v>
      </c>
    </row>
    <row r="19" spans="2:11">
      <c r="B19" s="6" t="s">
        <v>1124</v>
      </c>
      <c r="C19" s="17">
        <v>11103780</v>
      </c>
      <c r="D19" s="6" t="s">
        <v>1122</v>
      </c>
      <c r="E19" s="6" t="s">
        <v>172</v>
      </c>
      <c r="F19" s="6" t="s">
        <v>92</v>
      </c>
      <c r="I19" s="7">
        <v>336.49</v>
      </c>
      <c r="J19" s="24">
        <f t="shared" si="0"/>
        <v>5.9397114608947095E-2</v>
      </c>
      <c r="K19" s="24">
        <f>I19/'סכום נכסי הקרן'!$C$42</f>
        <v>1.9120430533749581E-4</v>
      </c>
    </row>
    <row r="20" spans="2:11">
      <c r="B20" s="6" t="s">
        <v>1125</v>
      </c>
      <c r="C20" s="17">
        <v>5005830</v>
      </c>
      <c r="D20" s="6" t="s">
        <v>294</v>
      </c>
      <c r="E20" s="6"/>
      <c r="F20" s="6" t="s">
        <v>92</v>
      </c>
      <c r="I20" s="7">
        <v>117.49</v>
      </c>
      <c r="J20" s="24">
        <f t="shared" si="0"/>
        <v>2.0739299816949074E-2</v>
      </c>
      <c r="K20" s="24">
        <f>I20/'סכום נכסי הקרן'!$C$42</f>
        <v>6.6761549627336272E-5</v>
      </c>
    </row>
    <row r="21" spans="2:11">
      <c r="B21" s="6" t="s">
        <v>1126</v>
      </c>
      <c r="C21" s="17">
        <v>5005848</v>
      </c>
      <c r="D21" s="6" t="s">
        <v>294</v>
      </c>
      <c r="E21" s="6"/>
      <c r="F21" s="6" t="s">
        <v>92</v>
      </c>
      <c r="I21" s="7">
        <v>133.11000000000001</v>
      </c>
      <c r="J21" s="24">
        <f t="shared" si="0"/>
        <v>2.3496537566040442E-2</v>
      </c>
      <c r="K21" s="24">
        <f>I21/'סכום נכסי הקרן'!$C$42</f>
        <v>7.5637329737805197E-5</v>
      </c>
    </row>
    <row r="22" spans="2:11">
      <c r="B22" s="6" t="s">
        <v>1127</v>
      </c>
      <c r="C22" s="17">
        <v>5005855</v>
      </c>
      <c r="D22" s="6" t="s">
        <v>294</v>
      </c>
      <c r="E22" s="6"/>
      <c r="F22" s="6" t="s">
        <v>92</v>
      </c>
      <c r="I22" s="7">
        <v>232.57</v>
      </c>
      <c r="J22" s="24">
        <f t="shared" si="0"/>
        <v>4.1053187151483921E-2</v>
      </c>
      <c r="K22" s="24">
        <f>I22/'סכום נכסי הקרן'!$C$42</f>
        <v>1.3215366071009957E-4</v>
      </c>
    </row>
    <row r="23" spans="2:11">
      <c r="B23" s="3" t="s">
        <v>102</v>
      </c>
      <c r="C23" s="12"/>
      <c r="D23" s="3"/>
      <c r="E23" s="3"/>
      <c r="F23" s="3"/>
      <c r="I23" s="9">
        <v>0</v>
      </c>
      <c r="J23" s="10">
        <f t="shared" si="0"/>
        <v>0</v>
      </c>
      <c r="K23" s="10">
        <f>I23/'סכום נכסי הקרן'!$C$42</f>
        <v>0</v>
      </c>
    </row>
    <row r="26" spans="2:11">
      <c r="B26" s="6" t="s">
        <v>103</v>
      </c>
      <c r="C26" s="17"/>
      <c r="D26" s="6"/>
      <c r="E26" s="6"/>
      <c r="F26" s="6"/>
    </row>
    <row r="30" spans="2:11">
      <c r="B30" s="5" t="s">
        <v>74</v>
      </c>
    </row>
    <row r="34" spans="2:11">
      <c r="B34" s="6"/>
      <c r="C34" s="17"/>
      <c r="D34" s="6"/>
      <c r="E34" s="6"/>
      <c r="F34" s="6"/>
      <c r="I34" s="7"/>
      <c r="J34" s="8"/>
      <c r="K34" s="8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47"/>
  <sheetViews>
    <sheetView rightToLeft="1" topLeftCell="A15" workbookViewId="0">
      <selection activeCell="B37" sqref="B37"/>
    </sheetView>
  </sheetViews>
  <sheetFormatPr defaultColWidth="9.109375" defaultRowHeight="13.2"/>
  <cols>
    <col min="2" max="2" width="35.554687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1262</v>
      </c>
    </row>
    <row r="7" spans="2:4">
      <c r="B7" s="3" t="s">
        <v>76</v>
      </c>
      <c r="C7" s="3" t="s">
        <v>1263</v>
      </c>
      <c r="D7" s="3" t="s">
        <v>1264</v>
      </c>
    </row>
    <row r="8" spans="2:4">
      <c r="B8" s="4"/>
      <c r="C8" s="4" t="s">
        <v>88</v>
      </c>
      <c r="D8" s="4" t="s">
        <v>114</v>
      </c>
    </row>
    <row r="10" spans="2:4">
      <c r="B10" s="3" t="s">
        <v>1265</v>
      </c>
      <c r="C10" s="9">
        <f>C11+C26</f>
        <v>90162.370999999999</v>
      </c>
      <c r="D10" s="3"/>
    </row>
    <row r="11" spans="2:4">
      <c r="B11" s="3" t="s">
        <v>90</v>
      </c>
      <c r="C11" s="9">
        <f>C12</f>
        <v>38472.792000000001</v>
      </c>
      <c r="D11" s="3"/>
    </row>
    <row r="12" spans="2:4">
      <c r="B12" s="13" t="s">
        <v>1275</v>
      </c>
      <c r="C12" s="15">
        <f>(14946345+23526447)/1000</f>
        <v>38472.792000000001</v>
      </c>
      <c r="D12" s="3"/>
    </row>
    <row r="13" spans="2:4">
      <c r="B13" s="6" t="s">
        <v>1169</v>
      </c>
      <c r="C13" s="48">
        <v>1169.3550299999999</v>
      </c>
    </row>
    <row r="14" spans="2:4">
      <c r="B14" s="6" t="s">
        <v>1164</v>
      </c>
      <c r="C14" s="48">
        <v>294.44637</v>
      </c>
    </row>
    <row r="15" spans="2:4">
      <c r="B15" s="6" t="s">
        <v>1160</v>
      </c>
      <c r="C15" s="48">
        <v>1159.5619439999998</v>
      </c>
    </row>
    <row r="16" spans="2:4">
      <c r="B16" s="6" t="s">
        <v>1165</v>
      </c>
      <c r="C16" s="48">
        <v>6455.2850309999994</v>
      </c>
      <c r="D16" s="6"/>
    </row>
    <row r="17" spans="2:3">
      <c r="B17" s="6" t="s">
        <v>1170</v>
      </c>
      <c r="C17" s="48">
        <v>2985.8589299999999</v>
      </c>
    </row>
    <row r="18" spans="2:3">
      <c r="B18" s="6" t="s">
        <v>1171</v>
      </c>
      <c r="C18" s="48">
        <v>335.4975</v>
      </c>
    </row>
    <row r="19" spans="2:3">
      <c r="B19" s="6" t="s">
        <v>1159</v>
      </c>
      <c r="C19" s="48">
        <v>2546.34</v>
      </c>
    </row>
    <row r="20" spans="2:3">
      <c r="B20" s="6" t="s">
        <v>1172</v>
      </c>
      <c r="C20" s="48">
        <v>11354.54</v>
      </c>
    </row>
    <row r="21" spans="2:3">
      <c r="B21" s="6" t="s">
        <v>1173</v>
      </c>
      <c r="C21" s="48">
        <v>3587.15</v>
      </c>
    </row>
    <row r="22" spans="2:3">
      <c r="B22" s="49" t="s">
        <v>1301</v>
      </c>
      <c r="C22" s="48">
        <v>79.753</v>
      </c>
    </row>
    <row r="23" spans="2:3">
      <c r="B23" s="49" t="s">
        <v>1174</v>
      </c>
      <c r="C23" s="48">
        <v>3607.1460000000002</v>
      </c>
    </row>
    <row r="24" spans="2:3">
      <c r="B24" s="49" t="s">
        <v>1302</v>
      </c>
      <c r="C24" s="48">
        <v>2448.9290000000001</v>
      </c>
    </row>
    <row r="25" spans="2:3">
      <c r="B25" s="49" t="s">
        <v>1303</v>
      </c>
      <c r="C25" s="48">
        <v>2448.9290000000001</v>
      </c>
    </row>
    <row r="26" spans="2:3">
      <c r="B26" s="3" t="s">
        <v>102</v>
      </c>
      <c r="C26" s="9">
        <f>C27</f>
        <v>51689.578999999998</v>
      </c>
    </row>
    <row r="27" spans="2:3">
      <c r="B27" s="13" t="s">
        <v>1276</v>
      </c>
      <c r="C27" s="15">
        <f>51689579/1000</f>
        <v>51689.578999999998</v>
      </c>
    </row>
    <row r="28" spans="2:3">
      <c r="B28" s="49" t="s">
        <v>1304</v>
      </c>
      <c r="C28" s="48">
        <v>697.85888699999998</v>
      </c>
    </row>
    <row r="29" spans="2:3">
      <c r="B29" s="49" t="s">
        <v>1305</v>
      </c>
      <c r="C29" s="48">
        <v>3760.1583588299995</v>
      </c>
    </row>
    <row r="30" spans="2:3">
      <c r="B30" s="49" t="s">
        <v>1187</v>
      </c>
      <c r="C30" s="48">
        <v>929.07</v>
      </c>
    </row>
    <row r="31" spans="2:3">
      <c r="B31" s="49" t="s">
        <v>1186</v>
      </c>
      <c r="C31" s="48">
        <v>1445.22</v>
      </c>
    </row>
    <row r="32" spans="2:3">
      <c r="B32" s="49" t="s">
        <v>1306</v>
      </c>
      <c r="C32" s="48">
        <v>6193.8</v>
      </c>
    </row>
    <row r="33" spans="2:6">
      <c r="B33" s="49" t="s">
        <v>1307</v>
      </c>
      <c r="C33" s="48">
        <v>10358.868983999999</v>
      </c>
    </row>
    <row r="34" spans="2:6">
      <c r="B34" s="49" t="s">
        <v>1308</v>
      </c>
      <c r="C34" s="48">
        <v>7914.8918519999997</v>
      </c>
    </row>
    <row r="35" spans="2:6">
      <c r="B35" s="49" t="s">
        <v>1309</v>
      </c>
      <c r="C35" s="48">
        <v>-1.0323000000000001E-2</v>
      </c>
    </row>
    <row r="36" spans="2:6">
      <c r="B36" s="49" t="s">
        <v>1310</v>
      </c>
      <c r="C36" s="48">
        <v>1618.9664129999999</v>
      </c>
    </row>
    <row r="37" spans="2:6">
      <c r="B37" s="49" t="s">
        <v>1311</v>
      </c>
      <c r="C37" s="48">
        <v>9888.6820382700025</v>
      </c>
    </row>
    <row r="38" spans="2:6">
      <c r="B38" s="49" t="s">
        <v>1193</v>
      </c>
      <c r="C38" s="48">
        <v>1510.2514590000001</v>
      </c>
    </row>
    <row r="39" spans="2:6">
      <c r="B39" s="49" t="s">
        <v>1189</v>
      </c>
      <c r="C39" s="48">
        <v>2924.85</v>
      </c>
    </row>
    <row r="40" spans="2:6">
      <c r="B40" s="49" t="s">
        <v>1312</v>
      </c>
      <c r="C40" s="48">
        <v>4446.9718287859996</v>
      </c>
    </row>
    <row r="43" spans="2:6">
      <c r="B43" s="6" t="s">
        <v>103</v>
      </c>
      <c r="C43" s="17"/>
      <c r="D43" s="6"/>
      <c r="E43" s="6"/>
      <c r="F43" s="6"/>
    </row>
    <row r="47" spans="2:6">
      <c r="B47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1266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1267</v>
      </c>
      <c r="L7" s="3" t="s">
        <v>109</v>
      </c>
      <c r="M7" s="3" t="s">
        <v>1268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87</v>
      </c>
      <c r="K8" s="4" t="s">
        <v>87</v>
      </c>
      <c r="L8" s="4" t="s">
        <v>116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1269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1270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1267</v>
      </c>
      <c r="L7" s="3" t="s">
        <v>109</v>
      </c>
      <c r="M7" s="3" t="s">
        <v>1268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87</v>
      </c>
      <c r="K8" s="4" t="s">
        <v>87</v>
      </c>
      <c r="L8" s="4" t="s">
        <v>116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1271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1273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1267</v>
      </c>
      <c r="L7" s="3" t="s">
        <v>109</v>
      </c>
      <c r="M7" s="3" t="s">
        <v>1268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87</v>
      </c>
      <c r="K8" s="4" t="s">
        <v>87</v>
      </c>
      <c r="L8" s="4" t="s">
        <v>116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1274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cp:lastPrinted>2020-10-13T11:06:04Z</cp:lastPrinted>
  <dcterms:created xsi:type="dcterms:W3CDTF">2020-10-12T08:23:48Z</dcterms:created>
  <dcterms:modified xsi:type="dcterms:W3CDTF">2020-11-30T11:03:10Z</dcterms:modified>
</cp:coreProperties>
</file>