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firstSheet="21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30" r:id="rId12"/>
    <sheet name="לא סחיר- תעודות התחייבות ממשלתי" sheetId="12" r:id="rId13"/>
    <sheet name="לא סחיר - תעודות חוב מסחריות" sheetId="13" r:id="rId14"/>
    <sheet name="לא סחיר - אג&quot;ח קונצרני" sheetId="14" r:id="rId15"/>
    <sheet name="לא סחיר - מניות" sheetId="15" r:id="rId16"/>
    <sheet name="לא סחיר - קרנות השקעה" sheetId="16" r:id="rId17"/>
    <sheet name="לא סחיר - כתבי אופציה" sheetId="17" r:id="rId18"/>
    <sheet name="לא סחיר - אופציות" sheetId="18" r:id="rId19"/>
    <sheet name="לא סחיר - חוזים עתידיים" sheetId="19" r:id="rId20"/>
    <sheet name="לא סחיר - מוצרים מובנים" sheetId="20" r:id="rId21"/>
    <sheet name="הלוואות" sheetId="21" r:id="rId22"/>
    <sheet name="פקדונות מעל 3 חודשים" sheetId="22" r:id="rId23"/>
    <sheet name="זכויות מקרקעין" sheetId="23" r:id="rId24"/>
    <sheet name="השקעה בחברות מוחזקות" sheetId="24" r:id="rId25"/>
    <sheet name="השקעות אחרות" sheetId="25" r:id="rId26"/>
    <sheet name="יתרת התחייבות להשקעה" sheetId="26" r:id="rId27"/>
    <sheet name="עלות מתואמת אג&quot;ח קונצרני סחיר" sheetId="27" r:id="rId28"/>
    <sheet name="עלות מתואמת אג&quot;ח קונצרני ל.סחיר" sheetId="28" r:id="rId29"/>
    <sheet name="עלות מתואמת מסגרות אשראי ללווים" sheetId="29" r:id="rId30"/>
  </sheets>
  <definedNames/>
  <calcPr calcId="162913"/>
</workbook>
</file>

<file path=xl/sharedStrings.xml><?xml version="1.0" encoding="utf-8"?>
<sst xmlns="http://schemas.openxmlformats.org/spreadsheetml/2006/main" count="4827" uniqueCount="1402">
  <si>
    <t>תאריך הדיווח:</t>
  </si>
  <si>
    <t>30/06/2019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</si>
  <si>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</si>
  <si>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</si>
  <si>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</si>
  <si>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</si>
  <si>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</si>
  <si>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</si>
  <si>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</si>
  <si>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</si>
  <si>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</si>
  <si>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</si>
  <si>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</si>
  <si>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</si>
  <si>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</si>
  <si>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</si>
  <si>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</si>
  <si>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</si>
  <si>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</si>
  <si>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</si>
  <si>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</si>
  <si>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</si>
  <si>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</si>
  <si>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</si>
  <si>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</si>
  <si>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</si>
  <si>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</si>
  <si>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</si>
  <si>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</si>
  <si>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</si>
  <si>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</si>
  <si>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</si>
  <si>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</si>
  <si>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</si>
  <si>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</si>
  <si>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</si>
  <si>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</si>
  <si>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</si>
  <si>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</si>
  <si>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</si>
  <si>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</si>
  <si>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</si>
  <si>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</si>
  <si>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</si>
  <si>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</si>
  <si>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</si>
  <si>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</si>
  <si>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</si>
  <si>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</si>
  <si>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</si>
  <si>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</si>
  <si>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</si>
  <si>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</si>
  <si>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</si>
  <si>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</si>
  <si>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</si>
  <si>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</si>
  <si>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</si>
  <si>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</si>
  <si>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</si>
  <si>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</si>
  <si>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</si>
  <si>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</si>
  <si>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</si>
  <si>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</si>
  <si>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</si>
  <si>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</si>
  <si>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</si>
  <si>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</si>
  <si>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</si>
  <si>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</si>
  <si>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</si>
  <si>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</si>
  <si>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</si>
  <si>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</si>
  <si>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</si>
  <si>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</si>
  <si>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</si>
  <si>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</si>
  <si>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</si>
  <si>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</si>
  <si>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</si>
  <si>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</si>
  <si>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</si>
  <si>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</si>
  <si>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</si>
  <si>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</si>
  <si>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</si>
  <si>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</si>
  <si>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</si>
  <si>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</si>
  <si>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</si>
  <si>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</si>
  <si>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שקל חדש</t>
  </si>
  <si>
    <t>AAA IL</t>
  </si>
  <si>
    <t>AA+ IL</t>
  </si>
  <si>
    <t>סה"כ יתרות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</si>
  <si>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</si>
  <si>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</si>
  <si>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</si>
  <si>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</si>
  <si>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</si>
  <si>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</si>
  <si>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</si>
  <si>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</si>
  <si>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</si>
  <si>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</si>
  <si>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</si>
  <si>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</si>
  <si>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</si>
  <si>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</si>
  <si>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</si>
  <si>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</si>
  <si>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</si>
  <si>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</si>
  <si>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</si>
  <si>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</si>
  <si>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</si>
  <si>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</si>
  <si>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</si>
  <si>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</si>
  <si>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</si>
  <si>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גליל 5904</t>
  </si>
  <si>
    <t>ממשל צמוד 0527</t>
  </si>
  <si>
    <t>ממשלתי צמוד 0536</t>
  </si>
  <si>
    <t>ממשלתי צמוד 0922</t>
  </si>
  <si>
    <t>ממשלתי צמוד 0923</t>
  </si>
  <si>
    <t>ממשלתי צמוד 1019</t>
  </si>
  <si>
    <t>ממשלתי צמוד 1020</t>
  </si>
  <si>
    <t>ממשלתי צמוד 1025</t>
  </si>
  <si>
    <t>סה"כ ממשלתי לא צמוד</t>
  </si>
  <si>
    <t>מ.ק.מ. 310</t>
  </si>
  <si>
    <t>ממשל שקלי 0928</t>
  </si>
  <si>
    <t>ממשלתי שקלי 0120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</si>
  <si>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</si>
  <si>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</si>
  <si>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</si>
  <si>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</si>
  <si>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</si>
  <si>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0421</t>
  </si>
  <si>
    <t>ממשלתי שקלי 1026</t>
  </si>
  <si>
    <t>ממשלתי משתנה 1121</t>
  </si>
  <si>
    <t>ממשלתי ריבית משתנה 0</t>
  </si>
  <si>
    <t>סה"כ ממשלתי צמוד מט"ח</t>
  </si>
  <si>
    <t>סה"כ ממשלתי חו"ל</t>
  </si>
  <si>
    <t>סה"כ אג"ח של ממשלת ישראל שהונפקו בחו"ל</t>
  </si>
  <si>
    <t>ISRAEL 4 6/22</t>
  </si>
  <si>
    <t>US46513AGA25</t>
  </si>
  <si>
    <t>אחר</t>
  </si>
  <si>
    <t>A+</t>
  </si>
  <si>
    <t>S&amp;P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</si>
  <si>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</si>
  <si>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</si>
  <si>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</si>
  <si>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</si>
  <si>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</si>
  <si>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</si>
  <si>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</si>
  <si>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</si>
  <si>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</si>
  <si>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</si>
  <si>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</si>
  <si>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</si>
  <si>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</si>
  <si>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</si>
  <si>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</si>
  <si>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</si>
  <si>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</si>
  <si>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  אגח 179</t>
  </si>
  <si>
    <t>בנקים</t>
  </si>
  <si>
    <t>S&amp;P מעלות</t>
  </si>
  <si>
    <t>לאומי אג177</t>
  </si>
  <si>
    <t>מז טפ הנפק   39</t>
  </si>
  <si>
    <t>מז טפ הנפק   43</t>
  </si>
  <si>
    <t>מז טפ הנפק   45</t>
  </si>
  <si>
    <t>מז טפ הנפק   46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</si>
  <si>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</si>
  <si>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</si>
  <si>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</si>
  <si>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</si>
  <si>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</si>
  <si>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</si>
  <si>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נמלי ישראל אג1</t>
  </si>
  <si>
    <t>נדל"ן ובינוי</t>
  </si>
  <si>
    <t>Aa1 IL</t>
  </si>
  <si>
    <t>מידרוג</t>
  </si>
  <si>
    <t>עזראלי אג"ח ה'</t>
  </si>
  <si>
    <t>עזריאלי אג3</t>
  </si>
  <si>
    <t>עזריאלי ד'1.34% 18/3</t>
  </si>
  <si>
    <t>פועלים הנפ הת10</t>
  </si>
  <si>
    <t>פועלים הנפ הת14</t>
  </si>
  <si>
    <t>פועלים הנפ הת15</t>
  </si>
  <si>
    <t>אמות אג1</t>
  </si>
  <si>
    <t>AA IL</t>
  </si>
  <si>
    <t>אמות אג2</t>
  </si>
  <si>
    <t>אמות אג3</t>
  </si>
  <si>
    <t>בזק אג10</t>
  </si>
  <si>
    <t>תקשורת ומדיה</t>
  </si>
  <si>
    <t>בזק אג6</t>
  </si>
  <si>
    <t>בינלאומי הנפקות הת20</t>
  </si>
  <si>
    <t>גב ים אג6</t>
  </si>
  <si>
    <t>דקסיה הנפקות אג7</t>
  </si>
  <si>
    <t>דקסיה ישראל אג2</t>
  </si>
  <si>
    <t>חשמל אג29</t>
  </si>
  <si>
    <t>אנרגיה</t>
  </si>
  <si>
    <t>Aa2 IL</t>
  </si>
  <si>
    <t>מנורה מבטחים אג1</t>
  </si>
  <si>
    <t>ביטוח</t>
  </si>
  <si>
    <t>ריט1 אג3</t>
  </si>
  <si>
    <t>ריט1 אג5</t>
  </si>
  <si>
    <t>שופרסל אג4</t>
  </si>
  <si>
    <t>מסחר</t>
  </si>
  <si>
    <t>שופרסל אג6</t>
  </si>
  <si>
    <t>אגוד הנפקות אג9</t>
  </si>
  <si>
    <t>Aa3 IL</t>
  </si>
  <si>
    <t>אדמה אג2</t>
  </si>
  <si>
    <t>כימיה גומי ופלסטיק</t>
  </si>
  <si>
    <t>AA- IL</t>
  </si>
  <si>
    <t>איגוד הנפקות אג"ח י' 2022 %0.28</t>
  </si>
  <si>
    <t>אלוני חץ אג8</t>
  </si>
  <si>
    <t>ביג אג4</t>
  </si>
  <si>
    <t>ביג אג5</t>
  </si>
  <si>
    <t>ביג אג9</t>
  </si>
  <si>
    <t>ביג מרכז קניות</t>
  </si>
  <si>
    <t>בראק אן.וי אג2</t>
  </si>
  <si>
    <t>בראק אןוי אג3</t>
  </si>
  <si>
    <t>גזית גלוב אג10</t>
  </si>
  <si>
    <t>גזית גלוב אג11</t>
  </si>
  <si>
    <t>גזית גלוב אג13</t>
  </si>
  <si>
    <t>גזית גלוב אג4</t>
  </si>
  <si>
    <t>גלוב.ק12</t>
  </si>
  <si>
    <t>כללביט אג3</t>
  </si>
  <si>
    <t>כללביט אג9</t>
  </si>
  <si>
    <t>מליסרון אג 13</t>
  </si>
  <si>
    <t>מליסרון אג11</t>
  </si>
  <si>
    <t>מליסרון אג6</t>
  </si>
  <si>
    <t>מנורה הון אג1</t>
  </si>
  <si>
    <t>סלע נדלן אג1</t>
  </si>
  <si>
    <t>סלע נדלן אג2</t>
  </si>
  <si>
    <t>פז חברת נפט</t>
  </si>
  <si>
    <t>פז נפט אג7</t>
  </si>
  <si>
    <t>שלמה החזקות אג16</t>
  </si>
  <si>
    <t>שרותים</t>
  </si>
  <si>
    <t>שלמה החזקות אג18</t>
  </si>
  <si>
    <t>איידיאו אג8</t>
  </si>
  <si>
    <t>A+ IL</t>
  </si>
  <si>
    <t>אלבר אג16</t>
  </si>
  <si>
    <t>אלדן תחבורה אג4</t>
  </si>
  <si>
    <t>אלדן תחבורה אג5</t>
  </si>
  <si>
    <t>דש איפקס אג3</t>
  </si>
  <si>
    <t>שירותים פיננסיים</t>
  </si>
  <si>
    <t>A1 IL</t>
  </si>
  <si>
    <t>הוט אג1</t>
  </si>
  <si>
    <t>יוניברסל אג1</t>
  </si>
  <si>
    <t>מבני תעשיה אג17</t>
  </si>
  <si>
    <t>נכסים ובנין אג6</t>
  </si>
  <si>
    <t>סלקום אג6</t>
  </si>
  <si>
    <t>סלקום אג8</t>
  </si>
  <si>
    <t>רבוע נדלן אג6</t>
  </si>
  <si>
    <t>רבוע נדלן אג7</t>
  </si>
  <si>
    <t>אלרוב נדלן אג2</t>
  </si>
  <si>
    <t>A2 IL</t>
  </si>
  <si>
    <t>אלרוב נדלן אגח ג</t>
  </si>
  <si>
    <t>אשדר אג1</t>
  </si>
  <si>
    <t>A IL</t>
  </si>
  <si>
    <t>בזן אג1</t>
  </si>
  <si>
    <t>בזן אגח ז</t>
  </si>
  <si>
    <t>דלק קבוצה אג13</t>
  </si>
  <si>
    <t>השקעה ואחזקות</t>
  </si>
  <si>
    <t>דלק קבוצה אג18</t>
  </si>
  <si>
    <t>דלק קבוצה אג22</t>
  </si>
  <si>
    <t>חברה לישראל אג7</t>
  </si>
  <si>
    <t>נכסים ובנין אג4</t>
  </si>
  <si>
    <t>שיכון ובינוי אג6</t>
  </si>
  <si>
    <t>שיכון ובינוי אג8</t>
  </si>
  <si>
    <t>אדגר אג8</t>
  </si>
  <si>
    <t>A3 IL</t>
  </si>
  <si>
    <t>אספן גרופ ו'</t>
  </si>
  <si>
    <t>אפריקה נכס אגחח</t>
  </si>
  <si>
    <t>אפריקה נכסים אג5</t>
  </si>
  <si>
    <t>אפריקה נכסים אג6</t>
  </si>
  <si>
    <t>דיסקונט השקעות אג6</t>
  </si>
  <si>
    <t>BBB+ IL</t>
  </si>
  <si>
    <t>הכשרת הישוב אג17</t>
  </si>
  <si>
    <t>אידיבי פיתוח אג9</t>
  </si>
  <si>
    <t>BB- IL</t>
  </si>
  <si>
    <t>אינטרנט גולד ד'</t>
  </si>
  <si>
    <t>- IL</t>
  </si>
  <si>
    <t>אלעזרא אג2</t>
  </si>
  <si>
    <t>NR IL</t>
  </si>
  <si>
    <t>אפריקה אגח כח 5.7%</t>
  </si>
  <si>
    <t>אפריקה השקעות אג26</t>
  </si>
  <si>
    <t>אפריקה השקעות אג27</t>
  </si>
  <si>
    <t>חלל תקשורת ח'</t>
  </si>
  <si>
    <t>מניבים קרן ריט ב' 2020/2027</t>
  </si>
  <si>
    <t>סה"כ אגרות חוב קונצרניות לא צמודות</t>
  </si>
  <si>
    <t>מזרחי הנפקות אג40</t>
  </si>
  <si>
    <t>מזרחי הנפקות אג41</t>
  </si>
  <si>
    <t>אמות אג5</t>
  </si>
  <si>
    <t>בזק אג7</t>
  </si>
  <si>
    <t>גב ים     אגח ח</t>
  </si>
  <si>
    <t>וילאר אג8</t>
  </si>
  <si>
    <t>חשמל אג26</t>
  </si>
  <si>
    <t>כיל       אגח ה</t>
  </si>
  <si>
    <t>לאומי שה201</t>
  </si>
  <si>
    <t>לאומי שה301</t>
  </si>
  <si>
    <t>נפטא חב' ישראלי לנפט 19/2025</t>
  </si>
  <si>
    <t>חיפושי נפט וגז</t>
  </si>
  <si>
    <t>סילברסטין אג1</t>
  </si>
  <si>
    <t>שופרסל אג5</t>
  </si>
  <si>
    <t>שופרסל ז 2022/2030 %3.52</t>
  </si>
  <si>
    <t>אלוני חץ אג9</t>
  </si>
  <si>
    <t>אלקטרה ה' 3.75% 2023/2031</t>
  </si>
  <si>
    <t>ביג אגח ו</t>
  </si>
  <si>
    <t>דה זראסאי אג 3</t>
  </si>
  <si>
    <t>הפניקס    אגח 3</t>
  </si>
  <si>
    <t>טאואר     אגח ז</t>
  </si>
  <si>
    <t>מוליכים למחצה</t>
  </si>
  <si>
    <t>כללביט אג8</t>
  </si>
  <si>
    <t>מגדל ביטוח ז' 1</t>
  </si>
  <si>
    <t>מגדל גיוס הון ה 2029</t>
  </si>
  <si>
    <t>מגדל הון אג3</t>
  </si>
  <si>
    <t>מנורה הון הת4</t>
  </si>
  <si>
    <t>ןןסטדייל אג"ח 4.8% 2021/2025</t>
  </si>
  <si>
    <t>פז נפט אג4</t>
  </si>
  <si>
    <t>פניקס הון אגח ח</t>
  </si>
  <si>
    <t>קרסו אג1</t>
  </si>
  <si>
    <t>אבגול אג3</t>
  </si>
  <si>
    <t>עץ נייר ודפוס</t>
  </si>
  <si>
    <t>אלבר טו'</t>
  </si>
  <si>
    <t>אלבר ק.14</t>
  </si>
  <si>
    <t>אלדן תחבורה אג1</t>
  </si>
  <si>
    <t>אלקטרה אג4</t>
  </si>
  <si>
    <t>אם.ג'י.ג'י 2020/2023</t>
  </si>
  <si>
    <t>דמרי אג6</t>
  </si>
  <si>
    <t>מבני תעשיה אג15</t>
  </si>
  <si>
    <t>מויניאן   אגח ב</t>
  </si>
  <si>
    <t>מויניאן אג1</t>
  </si>
  <si>
    <t>נייר חדרה אג6</t>
  </si>
  <si>
    <t>נכסים ובניין 2018/20</t>
  </si>
  <si>
    <t>נכסים ובנין אג7</t>
  </si>
  <si>
    <t>סטרוברי אג"ח</t>
  </si>
  <si>
    <t>סלקום    אגח יב</t>
  </si>
  <si>
    <t>סלקום אג9</t>
  </si>
  <si>
    <t>פרטנר אג4</t>
  </si>
  <si>
    <t>פרטנר אג6</t>
  </si>
  <si>
    <t>פרטנר תקשורת  ז'4% 2022/2027</t>
  </si>
  <si>
    <t>פתאל אג1</t>
  </si>
  <si>
    <t>פתאל החזקות אג2</t>
  </si>
  <si>
    <t>מלונאות ותיירות</t>
  </si>
  <si>
    <t>קרסו אג2</t>
  </si>
  <si>
    <t>שלהח.ק15</t>
  </si>
  <si>
    <t>שפיר הנדסה אג1</t>
  </si>
  <si>
    <t>מתכת ומוצרי בניה</t>
  </si>
  <si>
    <t>אפריקה מגורים אג3</t>
  </si>
  <si>
    <t>אשטרום נכסים אג9</t>
  </si>
  <si>
    <t>אשטרום קבוצה אג3</t>
  </si>
  <si>
    <t>בזן אג'4</t>
  </si>
  <si>
    <t>בזן אג5</t>
  </si>
  <si>
    <t>דלק קבוצה אג31</t>
  </si>
  <si>
    <t>ח.לישראל אג10 3.85%</t>
  </si>
  <si>
    <t>חברה לישראל אג9</t>
  </si>
  <si>
    <t>כנפיים אג7</t>
  </si>
  <si>
    <t>מגדלי תיכון אג2</t>
  </si>
  <si>
    <t>שיכון ובינוי אג7</t>
  </si>
  <si>
    <t>אול - רי אג"ח 2024/2018</t>
  </si>
  <si>
    <t>אפקון החזקות אג3</t>
  </si>
  <si>
    <t>חשמל</t>
  </si>
  <si>
    <t>A- IL</t>
  </si>
  <si>
    <t>דור אלון אג6</t>
  </si>
  <si>
    <t>דיסקונט השקעות אג10</t>
  </si>
  <si>
    <t>סטרווד ווסט אג1</t>
  </si>
  <si>
    <t>סקייליין אגח א</t>
  </si>
  <si>
    <t>Baa1 IL</t>
  </si>
  <si>
    <t>הכשרב חב' לבטוח ד' %5.45 2028</t>
  </si>
  <si>
    <t>Baa2 IL</t>
  </si>
  <si>
    <t>הכשרת הישוב אג3</t>
  </si>
  <si>
    <t>בי קומיוניק אג2</t>
  </si>
  <si>
    <t>Ca IL</t>
  </si>
  <si>
    <t>בי קומיונק ג' 3.6% 2</t>
  </si>
  <si>
    <t>חלל תקשורת אג6</t>
  </si>
  <si>
    <t>מירלנד אגח ז</t>
  </si>
  <si>
    <t>HE153010</t>
  </si>
  <si>
    <t>פטרוכימים אג1  2023</t>
  </si>
  <si>
    <t>צור אג8</t>
  </si>
  <si>
    <t>סה"כ אגרות חוב קונצרניות צמודות למט"ח</t>
  </si>
  <si>
    <t>ביג אגח י</t>
  </si>
  <si>
    <t>דלק תמלוגיםאגחא</t>
  </si>
  <si>
    <t>אבגול אג"ח ד 3.9% 2021/2025</t>
  </si>
  <si>
    <t>פננטפארק א</t>
  </si>
  <si>
    <t>תמר פטרו אג1</t>
  </si>
  <si>
    <t>תמר פטרו אג2</t>
  </si>
  <si>
    <t>בזן אג6</t>
  </si>
  <si>
    <t>בזן אג9</t>
  </si>
  <si>
    <t>חברה לישראל אג11</t>
  </si>
  <si>
    <t>נאויטס מימ אג1</t>
  </si>
  <si>
    <t>נאויטס מימ אג2</t>
  </si>
  <si>
    <t>חלל תקשורת ט"ז</t>
  </si>
  <si>
    <t>רציו מימון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</si>
  <si>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</si>
  <si>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</si>
  <si>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</si>
  <si>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ISRELE 7.75 12/27</t>
  </si>
  <si>
    <t>US46507WAB63</t>
  </si>
  <si>
    <t>בלומברג</t>
  </si>
  <si>
    <t>BBB</t>
  </si>
  <si>
    <t>ICLIT 6 3/8 05/31/38</t>
  </si>
  <si>
    <t>IL0028103310</t>
  </si>
  <si>
    <t>BBB-</t>
  </si>
  <si>
    <t>סה"כ אגרות חוב קונצרניות חברות זרות בחו"ל</t>
  </si>
  <si>
    <t>ANZ 5.1 13/1/20</t>
  </si>
  <si>
    <t>US05252BAN91</t>
  </si>
  <si>
    <t>ASX</t>
  </si>
  <si>
    <t>Banks</t>
  </si>
  <si>
    <t>AA-</t>
  </si>
  <si>
    <t>EIBKOK 5.125 6/20</t>
  </si>
  <si>
    <t>US302154AW97</t>
  </si>
  <si>
    <t>KRN</t>
  </si>
  <si>
    <t>Fitch</t>
  </si>
  <si>
    <t>ABIBB 3.3 2/1/23</t>
  </si>
  <si>
    <t>US035242AL09</t>
  </si>
  <si>
    <t>Food, Beverage &amp; Tobacco</t>
  </si>
  <si>
    <t>BBB+</t>
  </si>
  <si>
    <t>BAC 4.2% 26/8/24</t>
  </si>
  <si>
    <t>US06051GFH74</t>
  </si>
  <si>
    <t>COFIDE 4.75 8/2/22</t>
  </si>
  <si>
    <t>USP31389AY82</t>
  </si>
  <si>
    <t>FWB</t>
  </si>
  <si>
    <t>Diversified Financials</t>
  </si>
  <si>
    <t>GS 0 11/29/23</t>
  </si>
  <si>
    <t>US38141EB818</t>
  </si>
  <si>
    <t>NYSE</t>
  </si>
  <si>
    <t>GS 4 03/03/24</t>
  </si>
  <si>
    <t>US38141GVM31</t>
  </si>
  <si>
    <t>JPM 3.375 1/5/23</t>
  </si>
  <si>
    <t>US46625HJJ05</t>
  </si>
  <si>
    <t>Baa1</t>
  </si>
  <si>
    <t>Moody's</t>
  </si>
  <si>
    <t>MCO 5.5 9/20</t>
  </si>
  <si>
    <t>US615369AA32</t>
  </si>
  <si>
    <t>MQGAU 0 03/27/24</t>
  </si>
  <si>
    <t>US55608KAM71</t>
  </si>
  <si>
    <t>MS 24/10/2023</t>
  </si>
  <si>
    <t>US61746BEC63</t>
  </si>
  <si>
    <t>AITOCU 5.625 5/36</t>
  </si>
  <si>
    <t>USP0092AAC38</t>
  </si>
  <si>
    <t>DFS 3.45 7/26</t>
  </si>
  <si>
    <t>US25466AAJ07</t>
  </si>
  <si>
    <t>GMEXIB 5.5 12/32</t>
  </si>
  <si>
    <t>USP66208AA02</t>
  </si>
  <si>
    <t>אלקטרוניקה ואופטיקה</t>
  </si>
  <si>
    <t>INTNED 4.7 03/22/28</t>
  </si>
  <si>
    <t>XS1796077946</t>
  </si>
  <si>
    <t>KLAC 4.65 11/01/24</t>
  </si>
  <si>
    <t>US482480AE03</t>
  </si>
  <si>
    <t>KMI 3.05 12/19</t>
  </si>
  <si>
    <t>US49456BAE11</t>
  </si>
  <si>
    <t>Energy</t>
  </si>
  <si>
    <t>MQGAU 6.625 7/4/21</t>
  </si>
  <si>
    <t>US55608YAA38</t>
  </si>
  <si>
    <t>NEM 5.125 10/19</t>
  </si>
  <si>
    <t>US651639AL04</t>
  </si>
  <si>
    <t>SRENVX 5.625% 8/52</t>
  </si>
  <si>
    <t>XS1423777215</t>
  </si>
  <si>
    <t>Insurance</t>
  </si>
  <si>
    <t>TRICN 4.3 11/23</t>
  </si>
  <si>
    <t>US884903BQ79</t>
  </si>
  <si>
    <t>Media</t>
  </si>
  <si>
    <t>29/11/2016</t>
  </si>
  <si>
    <t>WOWAU 4% 9/20</t>
  </si>
  <si>
    <t>USQ98418AH10</t>
  </si>
  <si>
    <t>Food &amp; Staples Retailing</t>
  </si>
  <si>
    <t>Baa2</t>
  </si>
  <si>
    <t>WU 5.253 4/20</t>
  </si>
  <si>
    <t>US959802AL36</t>
  </si>
  <si>
    <t>Software &amp; Services</t>
  </si>
  <si>
    <t>BAYNGR 3.75 1/7/74</t>
  </si>
  <si>
    <t>DE000A11QR73</t>
  </si>
  <si>
    <t>Pharmaceuticals &amp; Biotechnology</t>
  </si>
  <si>
    <t>DEVTAM 4.435</t>
  </si>
  <si>
    <t>IL0011321663</t>
  </si>
  <si>
    <t>MEXCAT 4.25 10/26</t>
  </si>
  <si>
    <t>USP6629MAA01</t>
  </si>
  <si>
    <t>PEMEX 5.5 1/21</t>
  </si>
  <si>
    <t>US71654QAX07</t>
  </si>
  <si>
    <t>Baa3</t>
  </si>
  <si>
    <t>STANLN 5.2 1/24</t>
  </si>
  <si>
    <t>XS0969864916</t>
  </si>
  <si>
    <t>EXPE 4 1/2 08/15/24</t>
  </si>
  <si>
    <t>US30212PAJ49</t>
  </si>
  <si>
    <t>תוכנה ואינטרנט</t>
  </si>
  <si>
    <t>Ba1</t>
  </si>
  <si>
    <t>STX 4.75 1/1/25</t>
  </si>
  <si>
    <t>US81180WAL54</t>
  </si>
  <si>
    <t>BB+</t>
  </si>
  <si>
    <t>VOD 6 1/4 10/03/78</t>
  </si>
  <si>
    <t>XS1888180640</t>
  </si>
  <si>
    <t>Telecommunication Services</t>
  </si>
  <si>
    <t>VRSN 4 3/4 07/15/27</t>
  </si>
  <si>
    <t>US92343EAL65</t>
  </si>
  <si>
    <t>LB 5 5/8 02/15/22</t>
  </si>
  <si>
    <t>US532716AU19</t>
  </si>
  <si>
    <t>Retailing</t>
  </si>
  <si>
    <t>Ba2</t>
  </si>
  <si>
    <t>RBS 6.125% 12/22</t>
  </si>
  <si>
    <t>US780099CE50</t>
  </si>
  <si>
    <t>BB</t>
  </si>
  <si>
    <t>4. מניות</t>
  </si>
  <si>
    <t>סה"כ מניות</t>
  </si>
  <si>
    <t>סה"כ מניות בישראל</t>
  </si>
  <si>
    <t>סה"כ מניות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</si>
  <si>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</si>
  <si>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</si>
  <si>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</si>
  <si>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</si>
  <si>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</si>
  <si>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</si>
  <si>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</si>
  <si>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</si>
  <si>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</si>
  <si>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אירפורט סיטי</t>
  </si>
  <si>
    <t>אלוני חץ</t>
  </si>
  <si>
    <t>אמות</t>
  </si>
  <si>
    <t>גזית גלוב</t>
  </si>
  <si>
    <t>מליסרון</t>
  </si>
  <si>
    <t>עזריאלי</t>
  </si>
  <si>
    <t>איי.אפ.אפ</t>
  </si>
  <si>
    <t>מזון</t>
  </si>
  <si>
    <t>שטראוס גרופ</t>
  </si>
  <si>
    <t>שפיר הנדסה</t>
  </si>
  <si>
    <t>טבע</t>
  </si>
  <si>
    <t>כיל</t>
  </si>
  <si>
    <t>פריגו מ"ר</t>
  </si>
  <si>
    <t>דלק קבוצה</t>
  </si>
  <si>
    <t>חברה לישראל</t>
  </si>
  <si>
    <t>אנרגיאן</t>
  </si>
  <si>
    <t>דלק קדוחים</t>
  </si>
  <si>
    <t>ישראמקו</t>
  </si>
  <si>
    <t>בזק</t>
  </si>
  <si>
    <t>בזן</t>
  </si>
  <si>
    <t>פז נפט</t>
  </si>
  <si>
    <t>לייבפרסון</t>
  </si>
  <si>
    <t>13-3861628</t>
  </si>
  <si>
    <t>נייס</t>
  </si>
  <si>
    <t>טאואר</t>
  </si>
  <si>
    <t>אופקו הלת'</t>
  </si>
  <si>
    <t>השקעות במדעי החיים</t>
  </si>
  <si>
    <t>אלביט מערכות</t>
  </si>
  <si>
    <t>ביטחוניות</t>
  </si>
  <si>
    <t>אורמת טכנו</t>
  </si>
  <si>
    <t>קלינטק</t>
  </si>
  <si>
    <t>סה"כ מניות תל אביב 90</t>
  </si>
  <si>
    <t>דקסיה ישראל</t>
  </si>
  <si>
    <t>פיבי</t>
  </si>
  <si>
    <t>איידיאיי ביטוח</t>
  </si>
  <si>
    <t>כלל ביטוח</t>
  </si>
  <si>
    <t>מגדל ביטוח</t>
  </si>
  <si>
    <t>מנורה</t>
  </si>
  <si>
    <t>אלקטרה צריכה</t>
  </si>
  <si>
    <t>דלק רכב</t>
  </si>
  <si>
    <t>ויקטורי</t>
  </si>
  <si>
    <t>קרסו</t>
  </si>
  <si>
    <t>רמי לוי</t>
  </si>
  <si>
    <t>תדיראן הולדינגס</t>
  </si>
  <si>
    <t>דנאל כא</t>
  </si>
  <si>
    <t>סקופ</t>
  </si>
  <si>
    <t>אדגר</t>
  </si>
  <si>
    <t>אזורים</t>
  </si>
  <si>
    <t>אפריקה נכסים</t>
  </si>
  <si>
    <t>אשטרום קבוצה</t>
  </si>
  <si>
    <t>ביג</t>
  </si>
  <si>
    <t>בראק אן וי</t>
  </si>
  <si>
    <t>גב ים</t>
  </si>
  <si>
    <t>ישראל קנדה</t>
  </si>
  <si>
    <t>ישרס</t>
  </si>
  <si>
    <t>כלכלית</t>
  </si>
  <si>
    <t>מבני תעשיה</t>
  </si>
  <si>
    <t>מגדלי תיכון</t>
  </si>
  <si>
    <t>מגה אור</t>
  </si>
  <si>
    <t>נכסים בנין</t>
  </si>
  <si>
    <t>סאמיט</t>
  </si>
  <si>
    <t>סלע נדלן</t>
  </si>
  <si>
    <t>רבוע נדלן</t>
  </si>
  <si>
    <t>ריט1</t>
  </si>
  <si>
    <t>שיכון ובינוי</t>
  </si>
  <si>
    <t>נטו</t>
  </si>
  <si>
    <t>דלתא גליל</t>
  </si>
  <si>
    <t>אופנה והלבשה</t>
  </si>
  <si>
    <t>פוקס</t>
  </si>
  <si>
    <t>פמס</t>
  </si>
  <si>
    <t>אינרום</t>
  </si>
  <si>
    <t>המלט</t>
  </si>
  <si>
    <t>מיטרוניקס</t>
  </si>
  <si>
    <t>פלסאון תעשיות</t>
  </si>
  <si>
    <t>אבגול</t>
  </si>
  <si>
    <t>נייר חדרה</t>
  </si>
  <si>
    <t>ספאנטק</t>
  </si>
  <si>
    <t>אלקו החזקות</t>
  </si>
  <si>
    <t>אלקטרה</t>
  </si>
  <si>
    <t>אקויטל</t>
  </si>
  <si>
    <t>קנון</t>
  </si>
  <si>
    <t>201406588W</t>
  </si>
  <si>
    <t>נפטא</t>
  </si>
  <si>
    <t>רציו יהש</t>
  </si>
  <si>
    <t>תמר פטרוליום</t>
  </si>
  <si>
    <t>ישראכרט</t>
  </si>
  <si>
    <t>מיטב דש השקעות</t>
  </si>
  <si>
    <t>נאוי</t>
  </si>
  <si>
    <t>בי קומיוניקיישנס</t>
  </si>
  <si>
    <t>סלקום</t>
  </si>
  <si>
    <t>פרטנר</t>
  </si>
  <si>
    <t>ארקו החזקות</t>
  </si>
  <si>
    <t>דור אלון</t>
  </si>
  <si>
    <t>מגיק</t>
  </si>
  <si>
    <t>סאפינס</t>
  </si>
  <si>
    <t>נובה</t>
  </si>
  <si>
    <t>קמטק</t>
  </si>
  <si>
    <t>קמהדע</t>
  </si>
  <si>
    <t>ביוטכנולוגיה</t>
  </si>
  <si>
    <t>חילן</t>
  </si>
  <si>
    <t>שירותי מידע</t>
  </si>
  <si>
    <t>מטריקס</t>
  </si>
  <si>
    <t>פורמולה</t>
  </si>
  <si>
    <t>אודיוקודס</t>
  </si>
  <si>
    <t>ציוד תקשורת</t>
  </si>
  <si>
    <t>גילת</t>
  </si>
  <si>
    <t>אנלייט אנרגיה</t>
  </si>
  <si>
    <t>אנרגיקס</t>
  </si>
  <si>
    <t>סה"כ מניות מניות היתר</t>
  </si>
  <si>
    <t>איילון</t>
  </si>
  <si>
    <t>אילקס מדיקל</t>
  </si>
  <si>
    <t>גלוברנדס</t>
  </si>
  <si>
    <t>טיב טעם</t>
  </si>
  <si>
    <t>סקיילקס</t>
  </si>
  <si>
    <t>אוברסיז מניה</t>
  </si>
  <si>
    <t>אל על</t>
  </si>
  <si>
    <t>ג'י וואן</t>
  </si>
  <si>
    <t>כנפיים</t>
  </si>
  <si>
    <t>ממן</t>
  </si>
  <si>
    <t>נובולוג</t>
  </si>
  <si>
    <t>אאורה</t>
  </si>
  <si>
    <t>איידיאו גרופ</t>
  </si>
  <si>
    <t>אספן גרופ</t>
  </si>
  <si>
    <t>ארפורט זכויות 4</t>
  </si>
  <si>
    <t>בית הזהב</t>
  </si>
  <si>
    <t>מגוריט</t>
  </si>
  <si>
    <t>מירלנד</t>
  </si>
  <si>
    <t>סים בכורה  סד L</t>
  </si>
  <si>
    <t>סקייליין</t>
  </si>
  <si>
    <t>כלל תעשיות ומשקאות - חסום</t>
  </si>
  <si>
    <t>מעברות</t>
  </si>
  <si>
    <t>חמת</t>
  </si>
  <si>
    <t>פלרם</t>
  </si>
  <si>
    <t>על בד</t>
  </si>
  <si>
    <t>שלאג</t>
  </si>
  <si>
    <t>אורד</t>
  </si>
  <si>
    <t>ביטוח ישיר</t>
  </si>
  <si>
    <t>ג'נריישן קפיטל</t>
  </si>
  <si>
    <t>דיסקונט השקעות</t>
  </si>
  <si>
    <t>דלק תמלוגים</t>
  </si>
  <si>
    <t>כהן פתוח</t>
  </si>
  <si>
    <t>נאוויטס פטרו יהש</t>
  </si>
  <si>
    <t>אטראו שוקי הון</t>
  </si>
  <si>
    <t>חלל</t>
  </si>
  <si>
    <t>סאטקום מערכות</t>
  </si>
  <si>
    <t>יוטרון</t>
  </si>
  <si>
    <t>פטרוכימיים</t>
  </si>
  <si>
    <t>מר</t>
  </si>
  <si>
    <t>ספרינג</t>
  </si>
  <si>
    <t>אינטרקיור</t>
  </si>
  <si>
    <t>כלל 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</si>
  <si>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</si>
  <si>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</si>
  <si>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</si>
  <si>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</si>
  <si>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AMPAL-AMER/ISR CORP</t>
  </si>
  <si>
    <t>US0320157037</t>
  </si>
  <si>
    <t>Materials</t>
  </si>
  <si>
    <t>ITURAN LOCATION</t>
  </si>
  <si>
    <t>IL0010818685</t>
  </si>
  <si>
    <t>NASDAQ</t>
  </si>
  <si>
    <t>Technology Hardware &amp; Equipment</t>
  </si>
  <si>
    <t>RADWARE LTD</t>
  </si>
  <si>
    <t>IL0010834765</t>
  </si>
  <si>
    <t>MELLANOX TEC(MLNX</t>
  </si>
  <si>
    <t>IL0011017329</t>
  </si>
  <si>
    <t>Semiconductors &amp; Semiconductor Equipment</t>
  </si>
  <si>
    <t>סה"כ מניות חברות זרות בחו"ל</t>
  </si>
  <si>
    <t>GOLDMAN SACHS GROUP INC/THE</t>
  </si>
  <si>
    <t>US38141G1040</t>
  </si>
  <si>
    <t>HONEYWELL INTERNATIONAL</t>
  </si>
  <si>
    <t>US4385161066</t>
  </si>
  <si>
    <t>PROCTER &amp; GAMBLE CO/THE</t>
  </si>
  <si>
    <t>US742181091</t>
  </si>
  <si>
    <t>PPHE HOTEL GROUP LTD</t>
  </si>
  <si>
    <t>GG00B1Z5FH87</t>
  </si>
  <si>
    <t>LSE</t>
  </si>
  <si>
    <t>WYNN RESORTS LTD</t>
  </si>
  <si>
    <t>US9831341071</t>
  </si>
  <si>
    <t>AMDOCS</t>
  </si>
  <si>
    <t>GB0022569080</t>
  </si>
  <si>
    <t>GLOBALWORTH REAL ESTATE INVEST</t>
  </si>
  <si>
    <t>GG00B979FD04</t>
  </si>
  <si>
    <t>LENNAR CORP</t>
  </si>
  <si>
    <t>US5260571048</t>
  </si>
  <si>
    <t>KRAFT HEINZ CO/THE</t>
  </si>
  <si>
    <t>US5007541064</t>
  </si>
  <si>
    <t>PNDORA DC</t>
  </si>
  <si>
    <t>KD0060252690</t>
  </si>
  <si>
    <t>MOSAIC CO/THE</t>
  </si>
  <si>
    <t>US61945C1036</t>
  </si>
  <si>
    <t>CAMECO CORP</t>
  </si>
  <si>
    <t>CA13321L1085</t>
  </si>
  <si>
    <t>GARRETT MOTION</t>
  </si>
  <si>
    <t>US3665051054</t>
  </si>
  <si>
    <t>HUNTINGTON INGALLS INDUSTRIES</t>
  </si>
  <si>
    <t>US4464131063</t>
  </si>
  <si>
    <t>MOHAWK INDUSTRI</t>
  </si>
  <si>
    <t>US6081901042</t>
  </si>
  <si>
    <t>OSHKOSH CORP</t>
  </si>
  <si>
    <t>US6882392011</t>
  </si>
  <si>
    <t>REAL ESTATE CREDIT INVESTMENTS</t>
  </si>
  <si>
    <t>GB00B0HW5366</t>
  </si>
  <si>
    <t>VBARE IBERIAN PROPERTIES SOCIM</t>
  </si>
  <si>
    <t>ES0105196002</t>
  </si>
  <si>
    <t>BME</t>
  </si>
  <si>
    <t>BP PLS</t>
  </si>
  <si>
    <t>US0556221044</t>
  </si>
  <si>
    <t>DIAMONDBACK ENE</t>
  </si>
  <si>
    <t>US25278X1090</t>
  </si>
  <si>
    <t>ENERGEAN OIL &amp; GAS PLC</t>
  </si>
  <si>
    <t>GB00BG12Y042</t>
  </si>
  <si>
    <t>RANGE RESOURCES</t>
  </si>
  <si>
    <t>US75281A1097</t>
  </si>
  <si>
    <t>TRANSOCEAN LTD</t>
  </si>
  <si>
    <t>CH0048265513</t>
  </si>
  <si>
    <t>AMUNDI INDEX SOLUTIONS-AMUNDI</t>
  </si>
  <si>
    <t>LU1681039217</t>
  </si>
  <si>
    <t>SIX</t>
  </si>
  <si>
    <t>QUDIAN INC</t>
  </si>
  <si>
    <t>US7477981069</t>
  </si>
  <si>
    <t>SYNCHRONY FINANCIAL</t>
  </si>
  <si>
    <t>US87165B1035</t>
  </si>
  <si>
    <t>CHLUMBERGER</t>
  </si>
  <si>
    <t>AN8068571086</t>
  </si>
  <si>
    <t>DELEK US HOLDIN</t>
  </si>
  <si>
    <t>US24665A1034</t>
  </si>
  <si>
    <t>NOBLE ENERGY INC</t>
  </si>
  <si>
    <t>US6550441058</t>
  </si>
  <si>
    <t>PLURISTEM THERAPEUTICS INC</t>
  </si>
  <si>
    <t>SOLAREDGE TECHNOLOGIES INC</t>
  </si>
  <si>
    <t>US83417M1045</t>
  </si>
  <si>
    <t>BOEING (BA</t>
  </si>
  <si>
    <t>US0970231058</t>
  </si>
  <si>
    <t>Capital Goods</t>
  </si>
  <si>
    <t>ROLLS-ROYCE HOLDINGS</t>
  </si>
  <si>
    <t>GB00B63H8491</t>
  </si>
  <si>
    <t>ROLLS-ROYCE HOLDINGS PLC זכויות</t>
  </si>
  <si>
    <t>GB00BJ02V944</t>
  </si>
  <si>
    <t>FEDEX CORP</t>
  </si>
  <si>
    <t>US31428X1063</t>
  </si>
  <si>
    <t>Transportation</t>
  </si>
  <si>
    <t>MELCO CROWN ENTERTAINMENT</t>
  </si>
  <si>
    <t>US5854641009</t>
  </si>
  <si>
    <t>Consumer Services</t>
  </si>
  <si>
    <t>RESIDEO TECHOLOGIES</t>
  </si>
  <si>
    <t>US76118Y1047</t>
  </si>
  <si>
    <t>COMCAST CORP</t>
  </si>
  <si>
    <t>US20030N1019</t>
  </si>
  <si>
    <t>AMAZON.COM.INC</t>
  </si>
  <si>
    <t>US0231351067</t>
  </si>
  <si>
    <t>BOOKING HOLDING</t>
  </si>
  <si>
    <t>US09857L1089</t>
  </si>
  <si>
    <t>CVS HEALTH CORP</t>
  </si>
  <si>
    <t>US1266501006</t>
  </si>
  <si>
    <t>ANHEUSER-BUSCH INBEV SA/NV</t>
  </si>
  <si>
    <t>US03524A1088</t>
  </si>
  <si>
    <t>PEPSICO INC</t>
  </si>
  <si>
    <t>US7134481081</t>
  </si>
  <si>
    <t>BATM ADVANCED COMMUNICATIONS</t>
  </si>
  <si>
    <t>IL0010849045</t>
  </si>
  <si>
    <t>GAMIDA CELL LTD</t>
  </si>
  <si>
    <t>IL0011552663</t>
  </si>
  <si>
    <t>GILEAD SCIENCES INC</t>
  </si>
  <si>
    <t>US3755581036</t>
  </si>
  <si>
    <t>MERCK &amp;CO INC</t>
  </si>
  <si>
    <t>US58933Y1055</t>
  </si>
  <si>
    <t>MYLAN NV</t>
  </si>
  <si>
    <t>NL0011031208</t>
  </si>
  <si>
    <t>NOVARTIS AG (NOVN</t>
  </si>
  <si>
    <t>CH0012005267</t>
  </si>
  <si>
    <t>ROCHE HOLDING (ROG</t>
  </si>
  <si>
    <t>CH0012032048</t>
  </si>
  <si>
    <t>SHIRE PLC</t>
  </si>
  <si>
    <t>US82481R1068</t>
  </si>
  <si>
    <t>BANK OF AMERICA</t>
  </si>
  <si>
    <t>US0605051046</t>
  </si>
  <si>
    <t>CITIGROUP INC</t>
  </si>
  <si>
    <t>US1729674242</t>
  </si>
  <si>
    <t>BERKSHIRE HATH (BRK/A</t>
  </si>
  <si>
    <t>US0846701086</t>
  </si>
  <si>
    <t>JPMORGAN CHASE(JMP</t>
  </si>
  <si>
    <t>US46625H1005</t>
  </si>
  <si>
    <t>BRIGHTHOUSE FINANCIAL INC</t>
  </si>
  <si>
    <t>US10922N1037</t>
  </si>
  <si>
    <t>FAIRFAX FIN HOLDINGS</t>
  </si>
  <si>
    <t>CA3039011026</t>
  </si>
  <si>
    <t>TSX</t>
  </si>
  <si>
    <t>AFI DEVELOP LI</t>
  </si>
  <si>
    <t>CY0101380612</t>
  </si>
  <si>
    <t>Real Estate</t>
  </si>
  <si>
    <t>ATRIUM EUR REAL EST</t>
  </si>
  <si>
    <t>JE00B3DCF752</t>
  </si>
  <si>
    <t>ALPHABET INC</t>
  </si>
  <si>
    <t>US02079K3059</t>
  </si>
  <si>
    <t>GOOGLE INC</t>
  </si>
  <si>
    <t>US38259P7069</t>
  </si>
  <si>
    <t>MAGIC SOFTWARE ENTERPRISES LTD</t>
  </si>
  <si>
    <t>IL0010823123</t>
  </si>
  <si>
    <t>MICROSOFT</t>
  </si>
  <si>
    <t>US5949181045</t>
  </si>
  <si>
    <t>ORACLE CORP</t>
  </si>
  <si>
    <t>US68389X1054</t>
  </si>
  <si>
    <t>PLAYTECH PLC</t>
  </si>
  <si>
    <t>IM00B7S9G985</t>
  </si>
  <si>
    <t>POINTER TELOCATION LTD</t>
  </si>
  <si>
    <t>IL0010826274</t>
  </si>
  <si>
    <t>SAP SE</t>
  </si>
  <si>
    <t>DE0007164600</t>
  </si>
  <si>
    <t>VERINT SYSTEMS</t>
  </si>
  <si>
    <t>US92343X1000</t>
  </si>
  <si>
    <t>VISA INC</t>
  </si>
  <si>
    <t>US92826C8394</t>
  </si>
  <si>
    <t>WIX.COM LTD</t>
  </si>
  <si>
    <t>IL0011301780</t>
  </si>
  <si>
    <t>APPLE INC</t>
  </si>
  <si>
    <t>US0378331005</t>
  </si>
  <si>
    <t>סיסקו סיסטם</t>
  </si>
  <si>
    <t>US17275R1023</t>
  </si>
  <si>
    <t>CINEWORLD GROUP PLC</t>
  </si>
  <si>
    <t>GB00B15FWH70</t>
  </si>
  <si>
    <t>JD.COM INC</t>
  </si>
  <si>
    <t>US47215P1066</t>
  </si>
  <si>
    <t>INTERNATIONAL FLAVORS &amp; FRAGRA</t>
  </si>
  <si>
    <t>US4595061015</t>
  </si>
  <si>
    <t>ALCON INC</t>
  </si>
  <si>
    <t>CH0432492467</t>
  </si>
  <si>
    <t>Health Care Equipment &amp; Services</t>
  </si>
  <si>
    <t>GLOBAL MEDICAL REIT INC</t>
  </si>
  <si>
    <t>US37954A2042</t>
  </si>
  <si>
    <t>PLUS 500 LTD</t>
  </si>
  <si>
    <t>IL0011284465</t>
  </si>
  <si>
    <t>AUDIOCODES LTD</t>
  </si>
  <si>
    <t>IL0010829658</t>
  </si>
  <si>
    <t>FORESIGHT AUTONOMOUS HOLDINGS</t>
  </si>
  <si>
    <t>US3455231049</t>
  </si>
  <si>
    <t>VBARE IBERIANPROPERTIES SO  זכויות</t>
  </si>
  <si>
    <t>888 HOLDINGS PL</t>
  </si>
  <si>
    <t>GI000A0F6407</t>
  </si>
  <si>
    <t>FACEBOOK INC</t>
  </si>
  <si>
    <t>US30303M1027</t>
  </si>
  <si>
    <t>YY INC</t>
  </si>
  <si>
    <t>US98426T1060</t>
  </si>
  <si>
    <t>ASML HOLDING NV</t>
  </si>
  <si>
    <t>USN070592100</t>
  </si>
  <si>
    <t>NOVA MEASURING INSTRUMENTS LTD</t>
  </si>
  <si>
    <t>IL0010845571</t>
  </si>
  <si>
    <t>NVIDIA CORP</t>
  </si>
  <si>
    <t>US67066G1040</t>
  </si>
  <si>
    <t>BECTON DICKINSON AND CO</t>
  </si>
  <si>
    <t>US0758871091</t>
  </si>
  <si>
    <t>מכשור רפואי</t>
  </si>
  <si>
    <t>ANCHIANO THERAP</t>
  </si>
  <si>
    <t>US03280X1028</t>
  </si>
  <si>
    <t>פארמה</t>
  </si>
  <si>
    <t>UROGEN PHARMA L</t>
  </si>
  <si>
    <t>IL0011407140</t>
  </si>
  <si>
    <t>טבע נסחר בדולר</t>
  </si>
  <si>
    <t>US8816242098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</si>
  <si>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</si>
  <si>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</si>
  <si>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</si>
  <si>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</si>
  <si>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הרל.תא 125 - שקלי</t>
  </si>
  <si>
    <t>מדדי מניות בארץ</t>
  </si>
  <si>
    <t>קסם A4)ETF) תא 35</t>
  </si>
  <si>
    <t>קסם.תא 125 -שקלי</t>
  </si>
  <si>
    <t>תכ.תא60SME</t>
  </si>
  <si>
    <t>סה"כ תעודות סל שמחקות מדדי מניות בחו"ל</t>
  </si>
  <si>
    <t>הראל סל ISE Cyber</t>
  </si>
  <si>
    <t>מדדי מניות בחול</t>
  </si>
  <si>
    <t>הראל סל SP500</t>
  </si>
  <si>
    <t>הרל.30 DAX</t>
  </si>
  <si>
    <t>הרל.600STOXX</t>
  </si>
  <si>
    <t>פסג.MSCI EM</t>
  </si>
  <si>
    <t>פסגות Russell 2000 E</t>
  </si>
  <si>
    <t>פסגות SP 500 LVHD ET</t>
  </si>
  <si>
    <t>פסגות STOXX 600 ETF -שקל</t>
  </si>
  <si>
    <t>קסם ETF FTSE 100 מנו-שקל</t>
  </si>
  <si>
    <t>קסם ETF ישראטק BSTAR</t>
  </si>
  <si>
    <t>קסם MDAX (D4)ETF</t>
  </si>
  <si>
    <t>קסם NDX100 ETF</t>
  </si>
  <si>
    <t>קסם SP ETF צריכה בסי</t>
  </si>
  <si>
    <t>קסם SP500 ETF</t>
  </si>
  <si>
    <t>קסם.IBOVESPA</t>
  </si>
  <si>
    <t>תכלית 100 שדגש/-שקל</t>
  </si>
  <si>
    <t>תכלית סל ‏‏SP500</t>
  </si>
  <si>
    <t>תכלית סל ‏‏‏NDX 100</t>
  </si>
  <si>
    <t>תכלית סל ‏‏‏NDX Bio</t>
  </si>
  <si>
    <t>סה"כ תעודות סל שמחקות מדדים אחרים בישראל</t>
  </si>
  <si>
    <t>פסג.תלבונד-שקל</t>
  </si>
  <si>
    <t>מדדים אחרים בארץ</t>
  </si>
  <si>
    <t>קסם EFT‏(00) תל בונד</t>
  </si>
  <si>
    <t>קסם.תלבונד -שקלי</t>
  </si>
  <si>
    <t>סה"כ תעודות סל שמחקות מדדים אחרים בחו"ל</t>
  </si>
  <si>
    <t>פסגות iBox $ IG30 ET</t>
  </si>
  <si>
    <t>מדדים אחרים בחול</t>
  </si>
  <si>
    <t>קסם iBox $ IG30 ETF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</si>
  <si>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</si>
  <si>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</si>
  <si>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</si>
  <si>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</si>
  <si>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FIRST TRUST MATERIALS ALPHADEX</t>
  </si>
  <si>
    <t>US33734X1688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</si>
  <si>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</si>
  <si>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</si>
  <si>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</si>
  <si>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</si>
  <si>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</si>
  <si>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</si>
  <si>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</si>
  <si>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</si>
  <si>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</si>
  <si>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</si>
  <si>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FRANCE ETF</t>
  </si>
  <si>
    <t>US4642867075</t>
  </si>
  <si>
    <t>ISH MSCI PACIFIC(EPP</t>
  </si>
  <si>
    <t>US4642866655</t>
  </si>
  <si>
    <t>ISH RUSSELL 2000 ETF</t>
  </si>
  <si>
    <t>US4642876555</t>
  </si>
  <si>
    <t>ISH US AEROSPACE&amp;DEPENSE</t>
  </si>
  <si>
    <t>US4642887602</t>
  </si>
  <si>
    <t>ISHARES GLOBAL TECH</t>
  </si>
  <si>
    <t>US4642872919</t>
  </si>
  <si>
    <t>ISHARES LATIN AMERICA 40 ETF</t>
  </si>
  <si>
    <t>US4642873909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</si>
  <si>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</si>
  <si>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</si>
  <si>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</si>
  <si>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</si>
  <si>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</si>
  <si>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</si>
  <si>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</si>
  <si>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</si>
  <si>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</si>
  <si>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</si>
  <si>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TRANSPO</t>
  </si>
  <si>
    <t>US4642871929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</si>
  <si>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</si>
  <si>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</si>
  <si>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</si>
  <si>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</si>
  <si>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</si>
  <si>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</si>
  <si>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</si>
  <si>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</si>
  <si>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</si>
  <si>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</si>
  <si>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</si>
  <si>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</si>
  <si>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יפן/$/EWJ</t>
  </si>
  <si>
    <t>US4642868487</t>
  </si>
  <si>
    <t>ENERGY SPDR(XLE</t>
  </si>
  <si>
    <t>US81369Y5069</t>
  </si>
  <si>
    <t>SPDR S&amp;P BIOTEC</t>
  </si>
  <si>
    <t>US78464A8707</t>
  </si>
  <si>
    <t>SPDR S&amp;P CHINE ETF</t>
  </si>
  <si>
    <t>US78463X4007</t>
  </si>
  <si>
    <t>SPDR S&amp;P HOMEBU(XHB</t>
  </si>
  <si>
    <t>US78464A8889</t>
  </si>
  <si>
    <t>SPDR S&amp;P OIL &amp; GAS EXPLORATION</t>
  </si>
  <si>
    <t>US78464A7303</t>
  </si>
  <si>
    <t>XLB/$/MATER/SP500</t>
  </si>
  <si>
    <t>US81369Y1001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</si>
  <si>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</si>
  <si>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</si>
  <si>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</si>
  <si>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</si>
  <si>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</si>
  <si>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</si>
  <si>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</si>
  <si>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</si>
  <si>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</si>
  <si>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</si>
  <si>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</si>
  <si>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</si>
  <si>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</si>
  <si>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</si>
  <si>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</si>
  <si>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</si>
  <si>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</si>
  <si>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</si>
  <si>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</si>
  <si>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</si>
  <si>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CAC</t>
  </si>
  <si>
    <t>COMMUNICATION S</t>
  </si>
  <si>
    <t>US81369Y8527</t>
  </si>
  <si>
    <t>FIRST TRUST EMERGING MARKETS A</t>
  </si>
  <si>
    <t>US33737J1824</t>
  </si>
  <si>
    <t>FIRST TRUST ISE CLOUD COMPUTIN</t>
  </si>
  <si>
    <t>US3373X1928</t>
  </si>
  <si>
    <t>FIRST TRUST NASDAQ 100</t>
  </si>
  <si>
    <t>US3373451026</t>
  </si>
  <si>
    <t>FIRST TRUST WATER ETF</t>
  </si>
  <si>
    <t>US33733B1008</t>
  </si>
  <si>
    <t>GLOBAL X CHINA CONSUMER ETF</t>
  </si>
  <si>
    <t>US37950E4089</t>
  </si>
  <si>
    <t>IHI/$/MEDIC-DEV/SP50</t>
  </si>
  <si>
    <t>US4642888105</t>
  </si>
  <si>
    <t>INVESCO AEROSPACE &amp; DEFENSE ET</t>
  </si>
  <si>
    <t>US46137V1008</t>
  </si>
  <si>
    <t>INVESCO WATER RESOURCES ETF</t>
  </si>
  <si>
    <t>US46197V1420</t>
  </si>
  <si>
    <t>INVESCO WILDERHILL CLEAN ENERG</t>
  </si>
  <si>
    <t>US46137V1347</t>
  </si>
  <si>
    <t>ISHARES CORE SPI ETF CH</t>
  </si>
  <si>
    <t>CH0237935652</t>
  </si>
  <si>
    <t>ISHARES EURO STOXX SELECT</t>
  </si>
  <si>
    <t>DE002635281</t>
  </si>
  <si>
    <t>ISHARES RUSSELL MID-CAP GROWTH</t>
  </si>
  <si>
    <t>US4642874816</t>
  </si>
  <si>
    <t>KRANESHARES BOS</t>
  </si>
  <si>
    <t>KBA US</t>
  </si>
  <si>
    <t>KRANESHARES CSI CHINA INTERNET</t>
  </si>
  <si>
    <t>US5007673065</t>
  </si>
  <si>
    <t>QQQ/$/NASDAQ100</t>
  </si>
  <si>
    <t>US73935A1043</t>
  </si>
  <si>
    <t>Real Estate Select Sector SPDR(XLRE</t>
  </si>
  <si>
    <t>US81369Y8600</t>
  </si>
  <si>
    <t>SOURCE MORNINGSTAR US ENERGY I</t>
  </si>
  <si>
    <t>IE00B94ZB998</t>
  </si>
  <si>
    <t>SPDR DOWJONES INDUSTRIAL</t>
  </si>
  <si>
    <t>US78467X1090</t>
  </si>
  <si>
    <t>SPDR S&amp;P 500(SPY</t>
  </si>
  <si>
    <t>US78462F1030</t>
  </si>
  <si>
    <t>SPDR S&amp;P AEROSPACE &amp; DEFENSE E</t>
  </si>
  <si>
    <t>UC78464A6313</t>
  </si>
  <si>
    <t>SPDR S&amp;P HEALTH CARE EQUIPMENT</t>
  </si>
  <si>
    <t>US78464A5810</t>
  </si>
  <si>
    <t>VANECK VECTORS JUNIOR GOLD</t>
  </si>
  <si>
    <t>US92189F7915</t>
  </si>
  <si>
    <t>VANGUARD REIT ETF</t>
  </si>
  <si>
    <t>US9229085538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</si>
  <si>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</si>
  <si>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</si>
  <si>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</si>
  <si>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</si>
  <si>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</si>
  <si>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</si>
  <si>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</si>
  <si>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</si>
  <si>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גרמניה/יורו/DAX</t>
  </si>
  <si>
    <t>DE0005933931</t>
  </si>
  <si>
    <t>סה"כ תעודות סל שמחקות מדדים אחרים</t>
  </si>
  <si>
    <t>ISH INTERMEDIATE CREDIT</t>
  </si>
  <si>
    <t>US4642886380</t>
  </si>
  <si>
    <t>ISHARES 1-3Y CREDIT(CSJ</t>
  </si>
  <si>
    <t>US4642886463</t>
  </si>
  <si>
    <t>ISHARES IBOXX INVEST</t>
  </si>
  <si>
    <t>US4642872422</t>
  </si>
  <si>
    <t>PIMKO INVEST GRADE CORP</t>
  </si>
  <si>
    <t>US72201R8170</t>
  </si>
  <si>
    <t>VANGUARD SHORT-TERM CO</t>
  </si>
  <si>
    <t>US92206C4096</t>
  </si>
  <si>
    <t>ISH JP MORGAN USD EMER</t>
  </si>
  <si>
    <t>US4642882819</t>
  </si>
  <si>
    <t>ISH $ HIGH YIELS CORP</t>
  </si>
  <si>
    <t>IE00B4PY7Y77</t>
  </si>
  <si>
    <t>PIMCO EMERGING</t>
  </si>
  <si>
    <t>IE00B4P11460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</si>
  <si>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</si>
  <si>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</si>
  <si>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</si>
  <si>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</si>
  <si>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</si>
  <si>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</si>
  <si>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UBAM-GLOB HIGH YIELD</t>
  </si>
  <si>
    <t>LU0569863243</t>
  </si>
  <si>
    <t>אג"ח קונצרני</t>
  </si>
  <si>
    <t>AAA</t>
  </si>
  <si>
    <t>AMUNDI BOND GLOB AGGRE</t>
  </si>
  <si>
    <t>LU0319687637</t>
  </si>
  <si>
    <t>A</t>
  </si>
  <si>
    <t>PIMCO FU GLOB INV</t>
  </si>
  <si>
    <t>IE0034085260</t>
  </si>
  <si>
    <t>A-</t>
  </si>
  <si>
    <t>BLACKROCK GLOBAL FUNDS</t>
  </si>
  <si>
    <t>LU0326960662</t>
  </si>
  <si>
    <t>PIMCO EM LOCAL BOND FU</t>
  </si>
  <si>
    <t>IE00B29K0P99</t>
  </si>
  <si>
    <t>FRANKLIN TEMPLETON INVEST</t>
  </si>
  <si>
    <t>LU0181997262</t>
  </si>
  <si>
    <t>ANGBDAA</t>
  </si>
  <si>
    <t>IE00BNN82M77</t>
  </si>
  <si>
    <t>ISE</t>
  </si>
  <si>
    <t>B-</t>
  </si>
  <si>
    <t>EDMOND DE ROTHS</t>
  </si>
  <si>
    <t>LU1730855597</t>
  </si>
  <si>
    <t>מניות</t>
  </si>
  <si>
    <t>ATF LI AUSTRALIAN</t>
  </si>
  <si>
    <t>EQUITY TRUSTEES</t>
  </si>
  <si>
    <t>NR</t>
  </si>
  <si>
    <t>HENDERSON HORIZON</t>
  </si>
  <si>
    <t>LU0562901099</t>
  </si>
  <si>
    <t>KOTAK FUNDS-INDIA</t>
  </si>
  <si>
    <t>LU0675383409</t>
  </si>
  <si>
    <t>SUMI TRUST INVESTMENT FUNDS</t>
  </si>
  <si>
    <t>IE00BLD2G458</t>
  </si>
  <si>
    <t>YUKI JAPAN REBO</t>
  </si>
  <si>
    <t>IE00BF4KT581</t>
  </si>
  <si>
    <t>7. כתבי אופציה</t>
  </si>
  <si>
    <t>סה"כ כתבי אופציה</t>
  </si>
  <si>
    <t>סה"כ כתבי אופציה בישראל</t>
  </si>
  <si>
    <t>ביג        אפ 5</t>
  </si>
  <si>
    <t>נאוויטס פטרו אופ' 4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</si>
  <si>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</si>
  <si>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</si>
  <si>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</si>
  <si>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</si>
  <si>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</si>
  <si>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</si>
  <si>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</si>
  <si>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</si>
  <si>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מגוריט אופציה ד</t>
  </si>
  <si>
    <t>סה"כ אופציות בחו"ל</t>
  </si>
  <si>
    <t>SPX US 09/20/19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</si>
  <si>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</si>
  <si>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</si>
  <si>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</si>
  <si>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</si>
  <si>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</si>
  <si>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</si>
  <si>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</si>
  <si>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</si>
  <si>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</si>
  <si>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</si>
  <si>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</si>
  <si>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</si>
  <si>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</si>
  <si>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</si>
  <si>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</si>
  <si>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</si>
  <si>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</si>
  <si>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</si>
  <si>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</si>
  <si>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</si>
  <si>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</si>
  <si>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</si>
  <si>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</si>
  <si>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</si>
  <si>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</si>
  <si>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</si>
  <si>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</si>
  <si>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</si>
  <si>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</si>
  <si>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סופרגז אגח 4.5</t>
  </si>
  <si>
    <t>2/07/2007</t>
  </si>
  <si>
    <t>אגח לס דרך ארץ</t>
  </si>
  <si>
    <t>26/06/2007</t>
  </si>
  <si>
    <t>אספיסיאל 4 6.45%</t>
  </si>
  <si>
    <t>1/11/2005</t>
  </si>
  <si>
    <t>אספיסיאל אגח 2</t>
  </si>
  <si>
    <t>23/03/2005</t>
  </si>
  <si>
    <t>אמפל אגח ב' חש1/13</t>
  </si>
  <si>
    <t>C IL</t>
  </si>
  <si>
    <t>אמפל אמר'א' לס 6.25%</t>
  </si>
  <si>
    <t>אמפל אמר'ג' לס 6.95%</t>
  </si>
  <si>
    <t>אמפלאמ ב חש 2/14</t>
  </si>
  <si>
    <t>אמפלאמ ב חש 2/15</t>
  </si>
  <si>
    <t>אלון דלק אגח ל"ס א</t>
  </si>
  <si>
    <t>D IL</t>
  </si>
  <si>
    <t>22/01/2007</t>
  </si>
  <si>
    <t>אמפל אמר' ב' לס 6.6%</t>
  </si>
  <si>
    <t>אמפל אמריקן ב'חש</t>
  </si>
  <si>
    <t>לידקום א</t>
  </si>
  <si>
    <t>1/09/2009</t>
  </si>
  <si>
    <t>סה"כ אג"ח קונצרני לא צמוד</t>
  </si>
  <si>
    <t>לאומי קארד 2019/2023</t>
  </si>
  <si>
    <t>31/10/2018</t>
  </si>
  <si>
    <t>גב ים אג"ח סד' א</t>
  </si>
  <si>
    <t>29/07/2018</t>
  </si>
  <si>
    <t>סה"כ אג"ח קונצרני צמודות למט"ח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</si>
  <si>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</si>
  <si>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</si>
  <si>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</si>
  <si>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</si>
  <si>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</si>
  <si>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</si>
  <si>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צים אגח ד' 2.8% 6/21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</si>
  <si>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</si>
  <si>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</si>
  <si>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</si>
  <si>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</si>
  <si>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</si>
  <si>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</si>
  <si>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איילות מ"ר ב</t>
  </si>
  <si>
    <t>ג'נריישן קפיטל - חסום</t>
  </si>
  <si>
    <t>פטרו גרופ ל"ס</t>
  </si>
  <si>
    <t>צים מניה ל"ס</t>
  </si>
  <si>
    <t>חבס ל"ס</t>
  </si>
  <si>
    <t>סה"כ מניות ל"ס בחו"ל</t>
  </si>
  <si>
    <t>ELLOMAY CAPITAL</t>
  </si>
  <si>
    <t>IL0010826357</t>
  </si>
  <si>
    <t>Utilities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</si>
  <si>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</si>
  <si>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</si>
  <si>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</si>
  <si>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</si>
  <si>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</si>
  <si>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</si>
  <si>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</si>
  <si>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</si>
  <si>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</si>
  <si>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</si>
  <si>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</si>
  <si>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אלפא הזדמנויות פסגות</t>
  </si>
  <si>
    <t>ג'נריישן ניהול בע"מ</t>
  </si>
  <si>
    <t>טנא II הון צמיחה</t>
  </si>
  <si>
    <t>טנא הון צמיחה IV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</si>
  <si>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</si>
  <si>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</si>
  <si>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</si>
  <si>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</si>
  <si>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</si>
  <si>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</si>
  <si>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אלפא ערך1</t>
  </si>
  <si>
    <t>קרן ארבל</t>
  </si>
  <si>
    <t>קרן השקעה מארקסטון</t>
  </si>
  <si>
    <t>קרן נוקד אקוויטי מיטב</t>
  </si>
  <si>
    <t>קרן נוקד אקוויטי פסגות</t>
  </si>
  <si>
    <t>קרן ספרה מניות ישראליות</t>
  </si>
  <si>
    <t>קרן ספרה מניות ישראליות מיטב</t>
  </si>
  <si>
    <t>סה"כ קרנות השקעה ל"ס בחו"ל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</si>
  <si>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</si>
  <si>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</si>
  <si>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</si>
  <si>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</si>
  <si>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</si>
  <si>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</si>
  <si>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</si>
  <si>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HAMILTON IX ק.השקעה</t>
  </si>
  <si>
    <t>HAMILT L FUNDIX</t>
  </si>
  <si>
    <t>HAMILTON L III ק.השקעה</t>
  </si>
  <si>
    <t>LOOL II VENTURE</t>
  </si>
  <si>
    <t>PARTNERS GROUP  -SEC2011</t>
  </si>
  <si>
    <t>XS00022266XX</t>
  </si>
  <si>
    <t>VINTAGE VII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</si>
  <si>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</si>
  <si>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</si>
  <si>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</si>
  <si>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</si>
  <si>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AET S 24 אופ ל"ס</t>
  </si>
  <si>
    <t>AFI B 24/7/19 אופ ל"ס</t>
  </si>
  <si>
    <t>US72940R1361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</si>
  <si>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</si>
  <si>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</si>
  <si>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</si>
  <si>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</si>
  <si>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</si>
  <si>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</si>
  <si>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</si>
  <si>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</si>
  <si>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</si>
  <si>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</si>
  <si>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</si>
  <si>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</si>
  <si>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</si>
  <si>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</si>
  <si>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</si>
  <si>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</si>
  <si>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EUR/ILS FW 4.044100 31/07/19</t>
  </si>
  <si>
    <t>30/04/2019</t>
  </si>
  <si>
    <t>EUR/ILS FW 4.047500 21/11/19</t>
  </si>
  <si>
    <t>19/06/2019</t>
  </si>
  <si>
    <t>EUR/ILS FW 4.056600 21/11/19</t>
  </si>
  <si>
    <t>28/05/2019</t>
  </si>
  <si>
    <t>USD/ILS FW 3.572100 25/09/19</t>
  </si>
  <si>
    <t>26/06/2019</t>
  </si>
  <si>
    <t>USD/ILS FW 3.572300 31/07/19</t>
  </si>
  <si>
    <t>7/05/2019</t>
  </si>
  <si>
    <t>USD/ILS FW 3.585700 28/08/19</t>
  </si>
  <si>
    <t>USD/ILS FW 3.587100 31/07/19</t>
  </si>
  <si>
    <t>USD/ILS FW 3.596600 31/07/19</t>
  </si>
  <si>
    <t>5/06/2019</t>
  </si>
  <si>
    <t>סה"כ חוזים מט"ח/ מט"ח</t>
  </si>
  <si>
    <t>סה"כ חוזים ריבית</t>
  </si>
  <si>
    <t>סה"כ חוזים אחר</t>
  </si>
  <si>
    <t>סה"כ חוזים עתידיים ל"ס בחו"ל</t>
  </si>
  <si>
    <t>סה"כ חוזים מטבע</t>
  </si>
  <si>
    <t>9. מוצרים מובנים</t>
  </si>
  <si>
    <t>נכס בסיס</t>
  </si>
  <si>
    <t>סה"כ מוצרים מובנים ל"ס</t>
  </si>
  <si>
    <t>סה"כ מוצרים מובנים ל"ס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</si>
  <si>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</si>
  <si>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</si>
  <si>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</si>
  <si>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</si>
  <si>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</si>
  <si>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</si>
  <si>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</si>
  <si>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</si>
  <si>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</si>
  <si>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</si>
  <si>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</si>
  <si>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</si>
  <si>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</si>
  <si>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</si>
  <si>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</si>
  <si>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הלואה רומני אסטבלישמ</t>
  </si>
  <si>
    <t>לא</t>
  </si>
  <si>
    <t>29/04/2002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</si>
  <si>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</si>
  <si>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</si>
  <si>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</si>
  <si>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</si>
  <si>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</si>
  <si>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</si>
  <si>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</si>
  <si>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</si>
  <si>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</si>
  <si>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</si>
  <si>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</si>
  <si>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</si>
  <si>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</si>
  <si>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</si>
  <si>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</si>
  <si>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</si>
  <si>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</si>
  <si>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</si>
  <si>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</si>
  <si>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</si>
  <si>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</si>
  <si>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</si>
  <si>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</si>
  <si>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</si>
  <si>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</si>
  <si>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</si>
  <si>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</si>
  <si>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</si>
  <si>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</si>
  <si>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</si>
  <si>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</si>
  <si>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</si>
  <si>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</si>
  <si>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</si>
  <si>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</si>
  <si>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</si>
  <si>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</si>
  <si>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</si>
  <si>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</si>
  <si>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</si>
  <si>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</si>
  <si>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</si>
  <si>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</si>
  <si>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</si>
  <si>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</si>
  <si>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</si>
  <si>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</si>
  <si>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</si>
  <si>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</si>
  <si>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</si>
  <si>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</si>
  <si>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</si>
  <si>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</si>
  <si>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</si>
  <si>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</si>
  <si>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</si>
  <si>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</si>
  <si>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</si>
  <si>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</si>
  <si>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</si>
  <si>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</si>
  <si>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</si>
  <si>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</si>
  <si>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</si>
  <si>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10. מוצרים מובנים</t>
  </si>
  <si>
    <t>סה"כ מוצרים מובנים</t>
  </si>
  <si>
    <t>סה"כ מוצרים מובנים בישראל</t>
  </si>
  <si>
    <t>אלה פקדון אגח ב</t>
  </si>
  <si>
    <t>סה"כ מוצרים מובנים בחו"ל</t>
  </si>
  <si>
    <t>דולר אמריקאי בפועלים סהר</t>
  </si>
  <si>
    <t>לירה שטרלינג בפועלים סהר</t>
  </si>
  <si>
    <t>אירו בפועלים סהר</t>
  </si>
  <si>
    <t>יין יפני בפועלים סהר</t>
  </si>
  <si>
    <t>כתר דני בפועלים סהר</t>
  </si>
  <si>
    <t>פרנק שווצרי בפועלים סהר</t>
  </si>
  <si>
    <t>פחק בפועלים סהר</t>
  </si>
  <si>
    <t>מזומן בבנק הפועלים</t>
  </si>
  <si>
    <t>מזומן בבנק אוצר החיל</t>
  </si>
  <si>
    <t>מזומן בקופה</t>
  </si>
  <si>
    <t>מזומן בפועלים סהר</t>
  </si>
  <si>
    <t>תכ.TECDAX*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</si>
</sst>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0.00%"/>
    <numFmt numFmtId="165" formatCode="##0.0000"/>
    <numFmt numFmtId="166" formatCode="0.0"/>
  </numFmts>
  <fonts count="8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9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164" fontId="0" fillId="0" borderId="0" xfId="0" applyNumberFormat="1"/>
    <xf numFmtId="166" fontId="3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6" fontId="0" fillId="0" borderId="0" xfId="0" applyNumberFormat="1"/>
    <xf numFmtId="0" fontId="0" fillId="2" borderId="0" xfId="0" applyFill="1"/>
    <xf numFmtId="164" fontId="7" fillId="0" borderId="0" xfId="0" applyNumberFormat="1" applyFont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0"/>
  <sheetViews>
    <sheetView rightToLeft="1" workbookViewId="0" topLeftCell="A5">
      <selection activeCell="D38" sqref="D38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6" max="6" width="11.7109375" style="0" bestFit="1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f>מזומנים!J10</f>
        <v>80858.67000000001</v>
      </c>
      <c r="D11" s="8">
        <f>C11/$C$42</f>
        <v>0.043796108267753646</v>
      </c>
    </row>
    <row r="12" spans="2:4" ht="12.75">
      <c r="B12" s="6" t="s">
        <v>14</v>
      </c>
      <c r="C12" s="7">
        <f>C13+C14+C15+C16+C17+C18+C19+C20+C21+C22</f>
        <v>1445471.03</v>
      </c>
      <c r="D12" s="30">
        <f aca="true" t="shared" si="0" ref="D12:D41">C12/$C$42</f>
        <v>0.7829216796143367</v>
      </c>
    </row>
    <row r="13" spans="2:4" ht="12.75">
      <c r="B13" s="6" t="s">
        <v>15</v>
      </c>
      <c r="C13" s="7">
        <f>'תעודות התחייבות ממשלתיות'!O11</f>
        <v>379413.33</v>
      </c>
      <c r="D13" s="30">
        <f t="shared" si="0"/>
        <v>0.2055045832303319</v>
      </c>
    </row>
    <row r="14" spans="2:4" ht="12.75">
      <c r="B14" s="6" t="s">
        <v>16</v>
      </c>
      <c r="C14" s="7">
        <f>'תעודות חוב מסחריות'!R11</f>
        <v>0</v>
      </c>
      <c r="D14" s="30">
        <f t="shared" si="0"/>
        <v>0</v>
      </c>
    </row>
    <row r="15" spans="2:4" ht="12.75">
      <c r="B15" s="6" t="s">
        <v>17</v>
      </c>
      <c r="C15" s="7">
        <f>'אג"ח קונצרני'!R11</f>
        <v>368471.33</v>
      </c>
      <c r="D15" s="30">
        <f t="shared" si="0"/>
        <v>0.1995779829453438</v>
      </c>
    </row>
    <row r="16" spans="2:4" ht="12.75">
      <c r="B16" s="6" t="s">
        <v>18</v>
      </c>
      <c r="C16" s="7">
        <f>מניות!L11</f>
        <v>351809.9</v>
      </c>
      <c r="D16" s="30">
        <f t="shared" si="0"/>
        <v>0.19055352345107313</v>
      </c>
    </row>
    <row r="17" spans="2:4" ht="12.75">
      <c r="B17" s="6" t="s">
        <v>19</v>
      </c>
      <c r="C17" s="7">
        <f>'תעודות סל'!K11</f>
        <v>286578.06</v>
      </c>
      <c r="D17" s="30">
        <f t="shared" si="0"/>
        <v>0.1552214962591247</v>
      </c>
    </row>
    <row r="18" spans="2:4" ht="12.75">
      <c r="B18" s="6" t="s">
        <v>20</v>
      </c>
      <c r="C18" s="7">
        <f>'קרנות נאמנות'!L11</f>
        <v>49038.92</v>
      </c>
      <c r="D18" s="30">
        <f t="shared" si="0"/>
        <v>0.02656133040097876</v>
      </c>
    </row>
    <row r="19" spans="2:4" ht="12.75">
      <c r="B19" s="6" t="s">
        <v>21</v>
      </c>
      <c r="C19" s="7">
        <f>'כתבי אופציה'!I11</f>
        <v>75.25</v>
      </c>
      <c r="D19" s="30">
        <f t="shared" si="0"/>
        <v>4.075824085590898E-05</v>
      </c>
    </row>
    <row r="20" spans="2:4" ht="12.75">
      <c r="B20" s="6" t="s">
        <v>22</v>
      </c>
      <c r="C20" s="7">
        <f>אופציות!I11</f>
        <v>47.46</v>
      </c>
      <c r="D20" s="30">
        <f t="shared" si="0"/>
        <v>2.570612772121515E-05</v>
      </c>
    </row>
    <row r="21" spans="2:4" ht="12.75">
      <c r="B21" s="6" t="s">
        <v>23</v>
      </c>
      <c r="C21" s="7">
        <f>'חוזים עתידיים'!I11</f>
        <v>0</v>
      </c>
      <c r="D21" s="30">
        <f t="shared" si="0"/>
        <v>0</v>
      </c>
    </row>
    <row r="22" spans="2:4" ht="12.75">
      <c r="B22" s="6" t="s">
        <v>24</v>
      </c>
      <c r="C22" s="7">
        <f>'מוצרים מובנים'!N11</f>
        <v>10036.78</v>
      </c>
      <c r="D22" s="30">
        <f t="shared" si="0"/>
        <v>0.005436298958907244</v>
      </c>
    </row>
    <row r="23" spans="2:4" ht="12.75">
      <c r="B23" s="6" t="s">
        <v>25</v>
      </c>
      <c r="C23" s="7">
        <f>C24+C25+C26+C27+C28+C29+C30+C31+C32</f>
        <v>316628.07</v>
      </c>
      <c r="D23" s="30">
        <f t="shared" si="0"/>
        <v>0.1714977161302539</v>
      </c>
    </row>
    <row r="24" spans="2:4" ht="12.75">
      <c r="B24" s="6" t="s">
        <v>15</v>
      </c>
      <c r="C24" s="7">
        <v>0</v>
      </c>
      <c r="D24" s="30">
        <f t="shared" si="0"/>
        <v>0</v>
      </c>
    </row>
    <row r="25" spans="2:4" ht="12.75">
      <c r="B25" s="6" t="s">
        <v>16</v>
      </c>
      <c r="C25" s="7">
        <v>0</v>
      </c>
      <c r="D25" s="30">
        <f t="shared" si="0"/>
        <v>0</v>
      </c>
    </row>
    <row r="26" spans="2:4" ht="12.75">
      <c r="B26" s="6" t="s">
        <v>17</v>
      </c>
      <c r="C26" s="7">
        <f>'לא סחיר - אג"ח קונצרני'!P11</f>
        <v>49722.54</v>
      </c>
      <c r="D26" s="30">
        <f t="shared" si="0"/>
        <v>0.0269316048011637</v>
      </c>
    </row>
    <row r="27" spans="2:4" ht="12.75">
      <c r="B27" s="6" t="s">
        <v>18</v>
      </c>
      <c r="C27" s="7">
        <f>'לא סחיר - מניות'!J11</f>
        <v>6084.51</v>
      </c>
      <c r="D27" s="30">
        <f t="shared" si="0"/>
        <v>0.0032956003198695914</v>
      </c>
    </row>
    <row r="28" spans="2:4" ht="12.75">
      <c r="B28" s="6" t="s">
        <v>26</v>
      </c>
      <c r="C28" s="7">
        <f>'לא סחיר - קרנות השקעה'!H11</f>
        <v>258617.5</v>
      </c>
      <c r="D28" s="30">
        <f t="shared" si="0"/>
        <v>0.14007700138940918</v>
      </c>
    </row>
    <row r="29" spans="2:4" ht="12.75">
      <c r="B29" s="6" t="s">
        <v>27</v>
      </c>
      <c r="C29" s="7">
        <f>'לא סחיר - כתבי אופציה'!I11</f>
        <v>239.64</v>
      </c>
      <c r="D29" s="30">
        <f t="shared" si="0"/>
        <v>0.00012979807094631266</v>
      </c>
    </row>
    <row r="30" spans="2:4" ht="12.75">
      <c r="B30" s="6" t="s">
        <v>28</v>
      </c>
      <c r="C30" s="7">
        <v>0</v>
      </c>
      <c r="D30" s="30">
        <f t="shared" si="0"/>
        <v>0</v>
      </c>
    </row>
    <row r="31" spans="2:4" ht="12.75">
      <c r="B31" s="6" t="s">
        <v>29</v>
      </c>
      <c r="C31" s="7">
        <f>'לא סחיר - חוזים עתידיים'!I11</f>
        <v>1963.88</v>
      </c>
      <c r="D31" s="30">
        <f t="shared" si="0"/>
        <v>0.00106371154886515</v>
      </c>
    </row>
    <row r="32" spans="2:4" ht="12.75">
      <c r="B32" s="6" t="s">
        <v>30</v>
      </c>
      <c r="C32" s="7">
        <v>0</v>
      </c>
      <c r="D32" s="30">
        <f t="shared" si="0"/>
        <v>0</v>
      </c>
    </row>
    <row r="33" spans="2:4" ht="12.75">
      <c r="B33" s="6" t="s">
        <v>31</v>
      </c>
      <c r="C33" s="7">
        <f>הלוואות!O10</f>
        <v>127.5</v>
      </c>
      <c r="D33" s="30">
        <f t="shared" si="0"/>
        <v>6.905881341034411E-05</v>
      </c>
    </row>
    <row r="34" spans="2:4" ht="12.75">
      <c r="B34" s="6" t="s">
        <v>32</v>
      </c>
      <c r="C34" s="7">
        <v>0</v>
      </c>
      <c r="D34" s="30">
        <f t="shared" si="0"/>
        <v>0</v>
      </c>
    </row>
    <row r="35" spans="2:4" ht="12.75">
      <c r="B35" s="6" t="s">
        <v>33</v>
      </c>
      <c r="C35" s="7">
        <v>0</v>
      </c>
      <c r="D35" s="30">
        <f t="shared" si="0"/>
        <v>0</v>
      </c>
    </row>
    <row r="36" spans="2:4" ht="12.75">
      <c r="B36" s="6" t="s">
        <v>34</v>
      </c>
      <c r="C36" s="7">
        <v>0</v>
      </c>
      <c r="D36" s="30">
        <f t="shared" si="0"/>
        <v>0</v>
      </c>
    </row>
    <row r="37" spans="2:4" ht="12.75">
      <c r="B37" s="6" t="s">
        <v>35</v>
      </c>
      <c r="C37" s="7">
        <f>'השקעות אחרות'!I10</f>
        <v>3167.129999999999</v>
      </c>
      <c r="D37" s="30">
        <f t="shared" si="0"/>
        <v>0.0017154371742455145</v>
      </c>
    </row>
    <row r="38" spans="2:4" ht="12.75">
      <c r="B38" s="5" t="s">
        <v>36</v>
      </c>
      <c r="C38" s="5"/>
      <c r="D38" s="30"/>
    </row>
    <row r="39" spans="2:4" ht="12.75">
      <c r="B39" s="6" t="s">
        <v>37</v>
      </c>
      <c r="C39" s="7">
        <v>0</v>
      </c>
      <c r="D39" s="30">
        <f t="shared" si="0"/>
        <v>0</v>
      </c>
    </row>
    <row r="40" spans="2:4" ht="12.75">
      <c r="B40" s="6" t="s">
        <v>38</v>
      </c>
      <c r="C40" s="7">
        <v>0</v>
      </c>
      <c r="D40" s="30">
        <f t="shared" si="0"/>
        <v>0</v>
      </c>
    </row>
    <row r="41" spans="2:4" ht="12.75">
      <c r="B41" s="6" t="s">
        <v>39</v>
      </c>
      <c r="C41" s="7">
        <v>0</v>
      </c>
      <c r="D41" s="30">
        <f t="shared" si="0"/>
        <v>0</v>
      </c>
    </row>
    <row r="42" spans="2:6" ht="12.75">
      <c r="B42" s="3" t="s">
        <v>40</v>
      </c>
      <c r="C42" s="9">
        <f>C11+C12+C23+C33+C34+C35+C36+C37+C39+C40+C41</f>
        <v>1846252.4</v>
      </c>
      <c r="D42" s="10">
        <f>D11+D12+D23+D33+D34+D35+D36+D37+D39+D40+D41</f>
        <v>1</v>
      </c>
      <c r="F42" s="9"/>
    </row>
    <row r="43" spans="2:4" ht="12.75">
      <c r="B43" s="6" t="s">
        <v>41</v>
      </c>
      <c r="C43" s="7">
        <f>'יתרת התחייבות להשקעה'!C10</f>
        <v>91444.173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3.566</v>
      </c>
    </row>
    <row r="48" spans="3:4" ht="12.75">
      <c r="C48" s="6" t="s">
        <v>45</v>
      </c>
      <c r="D48" s="11">
        <v>3.3125</v>
      </c>
    </row>
    <row r="49" spans="3:4" ht="12.75">
      <c r="C49" s="6" t="s">
        <v>46</v>
      </c>
      <c r="D49" s="11">
        <v>4.5216</v>
      </c>
    </row>
    <row r="50" spans="3:4" ht="12.75">
      <c r="C50" s="6" t="s">
        <v>47</v>
      </c>
      <c r="D50" s="11">
        <v>3.6611</v>
      </c>
    </row>
    <row r="51" spans="3:4" ht="12.75">
      <c r="C51" s="6" t="s">
        <v>48</v>
      </c>
      <c r="D51" s="11">
        <v>2.7225</v>
      </c>
    </row>
    <row r="52" spans="3:4" ht="12.75">
      <c r="C52" s="6" t="s">
        <v>49</v>
      </c>
      <c r="D52" s="11">
        <v>4.0616</v>
      </c>
    </row>
    <row r="53" spans="3:4" ht="12.75">
      <c r="C53" s="6" t="s">
        <v>50</v>
      </c>
      <c r="D53" s="11">
        <v>0.3851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0.5442</v>
      </c>
    </row>
    <row r="56" spans="3:4" ht="12.75">
      <c r="C56" s="6" t="s">
        <v>53</v>
      </c>
      <c r="D56" s="11">
        <v>0.252</v>
      </c>
    </row>
    <row r="57" spans="3:4" ht="12.75">
      <c r="C57" s="6" t="s">
        <v>54</v>
      </c>
      <c r="D57" s="11">
        <v>2.5004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0.4188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0.1856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0.9335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0.11629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2.3911</v>
      </c>
    </row>
    <row r="70" spans="3:4" ht="12.75">
      <c r="C70" s="6" t="s">
        <v>67</v>
      </c>
      <c r="D70" s="11">
        <v>0.6186</v>
      </c>
    </row>
    <row r="71" spans="3:4" ht="12.75">
      <c r="C71" s="6" t="s">
        <v>68</v>
      </c>
      <c r="D71" s="11">
        <v>0.4566</v>
      </c>
    </row>
    <row r="72" spans="3:4" ht="12.75">
      <c r="C72" s="6" t="s">
        <v>69</v>
      </c>
      <c r="D72" s="11">
        <v>2.6354</v>
      </c>
    </row>
    <row r="73" spans="3:4" ht="12.75">
      <c r="C73" s="6" t="s">
        <v>70</v>
      </c>
      <c r="D73" s="11">
        <v>0.5186</v>
      </c>
    </row>
    <row r="74" spans="3:4" ht="12.75">
      <c r="C74" s="6" t="s">
        <v>71</v>
      </c>
      <c r="D74" s="11">
        <v>0.9546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0.003085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 topLeftCell="A1">
      <selection activeCell="L12" sqref="L12:L24"/>
    </sheetView>
  </sheetViews>
  <sheetFormatPr defaultColWidth="9.140625" defaultRowHeight="12.75"/>
  <cols>
    <col min="2" max="2" width="37.7109375" style="0" customWidth="1"/>
    <col min="3" max="4" width="12.7109375" style="0" customWidth="1"/>
    <col min="5" max="5" width="11.7109375" style="0" customWidth="1"/>
    <col min="6" max="6" width="15.7109375" style="0" customWidth="1"/>
    <col min="7" max="7" width="13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1126</v>
      </c>
    </row>
    <row r="8" spans="2:12" ht="12.75">
      <c r="B8" s="3" t="s">
        <v>77</v>
      </c>
      <c r="C8" s="3" t="s">
        <v>78</v>
      </c>
      <c r="D8" s="3" t="s">
        <v>106</v>
      </c>
      <c r="E8" s="3" t="s">
        <v>154</v>
      </c>
      <c r="F8" s="3" t="s">
        <v>82</v>
      </c>
      <c r="G8" s="3" t="s">
        <v>109</v>
      </c>
      <c r="H8" s="3" t="s">
        <v>43</v>
      </c>
      <c r="I8" s="3" t="s">
        <v>85</v>
      </c>
      <c r="J8" s="3" t="s">
        <v>111</v>
      </c>
      <c r="K8" s="3" t="s">
        <v>112</v>
      </c>
      <c r="L8" s="3" t="s">
        <v>87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1127</v>
      </c>
      <c r="C11" s="12"/>
      <c r="D11" s="19"/>
      <c r="E11" s="3"/>
      <c r="F11" s="3"/>
      <c r="G11" s="9">
        <v>194523</v>
      </c>
      <c r="I11" s="9">
        <v>47.46</v>
      </c>
      <c r="K11" s="10">
        <f>I11/$I$11</f>
        <v>1</v>
      </c>
      <c r="L11" s="10">
        <f>I11/'סכום נכסי הקרן'!$C$42</f>
        <v>2.570612772121515E-05</v>
      </c>
    </row>
    <row r="12" spans="2:12" ht="12.75">
      <c r="B12" s="3" t="s">
        <v>1128</v>
      </c>
      <c r="C12" s="12"/>
      <c r="D12" s="19"/>
      <c r="E12" s="3"/>
      <c r="F12" s="3"/>
      <c r="G12" s="9">
        <v>194512</v>
      </c>
      <c r="I12" s="9">
        <v>0</v>
      </c>
      <c r="K12" s="10">
        <f aca="true" t="shared" si="0" ref="K12:K24">I12/$I$11</f>
        <v>0</v>
      </c>
      <c r="L12" s="10">
        <f>I12/'סכום נכסי הקרן'!$C$42</f>
        <v>0</v>
      </c>
    </row>
    <row r="13" spans="2:12" ht="12.75">
      <c r="B13" s="13" t="s">
        <v>1129</v>
      </c>
      <c r="C13" s="14"/>
      <c r="D13" s="20"/>
      <c r="E13" s="13"/>
      <c r="F13" s="13"/>
      <c r="G13" s="15">
        <v>0</v>
      </c>
      <c r="I13" s="15">
        <v>0</v>
      </c>
      <c r="K13" s="16">
        <f t="shared" si="0"/>
        <v>0</v>
      </c>
      <c r="L13" s="16">
        <f>I13/'סכום נכסי הקרן'!$C$42</f>
        <v>0</v>
      </c>
    </row>
    <row r="14" spans="2:12" ht="12.75">
      <c r="B14" s="13" t="s">
        <v>1130</v>
      </c>
      <c r="C14" s="14"/>
      <c r="D14" s="20"/>
      <c r="E14" s="13"/>
      <c r="F14" s="13"/>
      <c r="G14" s="15">
        <v>0</v>
      </c>
      <c r="I14" s="15">
        <v>0</v>
      </c>
      <c r="K14" s="16">
        <f t="shared" si="0"/>
        <v>0</v>
      </c>
      <c r="L14" s="16">
        <f>I14/'סכום נכסי הקרן'!$C$42</f>
        <v>0</v>
      </c>
    </row>
    <row r="15" spans="2:12" ht="12.75">
      <c r="B15" s="13" t="s">
        <v>1131</v>
      </c>
      <c r="C15" s="14"/>
      <c r="D15" s="20"/>
      <c r="E15" s="13"/>
      <c r="F15" s="13"/>
      <c r="G15" s="15">
        <v>0</v>
      </c>
      <c r="I15" s="15">
        <v>0</v>
      </c>
      <c r="K15" s="16">
        <f t="shared" si="0"/>
        <v>0</v>
      </c>
      <c r="L15" s="16">
        <f>I15/'סכום נכסי הקרן'!$C$42</f>
        <v>0</v>
      </c>
    </row>
    <row r="16" spans="2:12" ht="12.75">
      <c r="B16" s="13" t="s">
        <v>1132</v>
      </c>
      <c r="C16" s="14"/>
      <c r="D16" s="20"/>
      <c r="E16" s="13"/>
      <c r="F16" s="13"/>
      <c r="G16" s="15">
        <v>194512</v>
      </c>
      <c r="I16" s="15">
        <v>0</v>
      </c>
      <c r="K16" s="16">
        <f t="shared" si="0"/>
        <v>0</v>
      </c>
      <c r="L16" s="16">
        <f>I16/'סכום נכסי הקרן'!$C$42</f>
        <v>0</v>
      </c>
    </row>
    <row r="17" spans="2:12" ht="12.75">
      <c r="B17" s="6" t="s">
        <v>1133</v>
      </c>
      <c r="C17" s="17">
        <v>11017769</v>
      </c>
      <c r="D17" s="18" t="s">
        <v>121</v>
      </c>
      <c r="E17" s="6"/>
      <c r="F17" s="6" t="s">
        <v>93</v>
      </c>
      <c r="G17" s="7">
        <v>194512</v>
      </c>
      <c r="H17" s="7">
        <v>0</v>
      </c>
      <c r="I17" s="7">
        <v>0</v>
      </c>
      <c r="K17" s="8">
        <f t="shared" si="0"/>
        <v>0</v>
      </c>
      <c r="L17" s="8">
        <f>I17/'סכום נכסי הקרן'!$C$42</f>
        <v>0</v>
      </c>
    </row>
    <row r="18" spans="2:12" ht="12.75">
      <c r="B18" s="3" t="s">
        <v>1134</v>
      </c>
      <c r="C18" s="12"/>
      <c r="D18" s="19"/>
      <c r="E18" s="3"/>
      <c r="F18" s="3"/>
      <c r="G18" s="9">
        <v>11</v>
      </c>
      <c r="I18" s="9">
        <v>47.46</v>
      </c>
      <c r="K18" s="10">
        <f t="shared" si="0"/>
        <v>1</v>
      </c>
      <c r="L18" s="10">
        <f>I18/'סכום נכסי הקרן'!$C$42</f>
        <v>2.570612772121515E-05</v>
      </c>
    </row>
    <row r="19" spans="2:12" ht="12.75">
      <c r="B19" s="13" t="s">
        <v>1129</v>
      </c>
      <c r="C19" s="14"/>
      <c r="D19" s="20"/>
      <c r="E19" s="13"/>
      <c r="F19" s="13"/>
      <c r="G19" s="15">
        <v>11</v>
      </c>
      <c r="I19" s="15">
        <v>47.46</v>
      </c>
      <c r="K19" s="16">
        <f t="shared" si="0"/>
        <v>1</v>
      </c>
      <c r="L19" s="16">
        <f>I19/'סכום נכסי הקרן'!$C$42</f>
        <v>2.570612772121515E-05</v>
      </c>
    </row>
    <row r="20" spans="2:12" ht="12.75">
      <c r="B20" s="6" t="s">
        <v>1135</v>
      </c>
      <c r="C20" s="17">
        <v>8828170</v>
      </c>
      <c r="D20" s="18" t="s">
        <v>148</v>
      </c>
      <c r="E20" s="6"/>
      <c r="F20" s="6" t="s">
        <v>44</v>
      </c>
      <c r="G20" s="7">
        <v>11</v>
      </c>
      <c r="H20" s="7">
        <v>0.12</v>
      </c>
      <c r="I20" s="7">
        <v>47.46</v>
      </c>
      <c r="K20" s="8">
        <f t="shared" si="0"/>
        <v>1</v>
      </c>
      <c r="L20" s="8">
        <f>I20/'סכום נכסי הקרן'!$C$42</f>
        <v>2.570612772121515E-05</v>
      </c>
    </row>
    <row r="21" spans="2:12" ht="12.75">
      <c r="B21" s="13" t="s">
        <v>1136</v>
      </c>
      <c r="C21" s="14"/>
      <c r="D21" s="20"/>
      <c r="E21" s="13"/>
      <c r="F21" s="13"/>
      <c r="G21" s="15">
        <v>0</v>
      </c>
      <c r="I21" s="15">
        <v>0</v>
      </c>
      <c r="K21" s="16">
        <f t="shared" si="0"/>
        <v>0</v>
      </c>
      <c r="L21" s="16">
        <f>I21/'סכום נכסי הקרן'!$C$42</f>
        <v>0</v>
      </c>
    </row>
    <row r="22" spans="2:12" ht="12.75">
      <c r="B22" s="13" t="s">
        <v>1131</v>
      </c>
      <c r="C22" s="14"/>
      <c r="D22" s="20"/>
      <c r="E22" s="13"/>
      <c r="F22" s="13"/>
      <c r="G22" s="15">
        <v>0</v>
      </c>
      <c r="I22" s="15">
        <v>0</v>
      </c>
      <c r="K22" s="16">
        <f t="shared" si="0"/>
        <v>0</v>
      </c>
      <c r="L22" s="16">
        <f>I22/'סכום נכסי הקרן'!$C$42</f>
        <v>0</v>
      </c>
    </row>
    <row r="23" spans="2:12" ht="12.75">
      <c r="B23" s="13" t="s">
        <v>1137</v>
      </c>
      <c r="C23" s="14"/>
      <c r="D23" s="20"/>
      <c r="E23" s="13"/>
      <c r="F23" s="13"/>
      <c r="G23" s="15">
        <v>0</v>
      </c>
      <c r="I23" s="15">
        <v>0</v>
      </c>
      <c r="K23" s="16">
        <f t="shared" si="0"/>
        <v>0</v>
      </c>
      <c r="L23" s="16">
        <f>I23/'סכום נכסי הקרן'!$C$42</f>
        <v>0</v>
      </c>
    </row>
    <row r="24" spans="2:12" ht="12.75">
      <c r="B24" s="13" t="s">
        <v>1132</v>
      </c>
      <c r="C24" s="14"/>
      <c r="D24" s="20"/>
      <c r="E24" s="13"/>
      <c r="F24" s="13"/>
      <c r="G24" s="15">
        <v>0</v>
      </c>
      <c r="I24" s="15">
        <v>0</v>
      </c>
      <c r="K24" s="16">
        <f t="shared" si="0"/>
        <v>0</v>
      </c>
      <c r="L24" s="16">
        <f>I24/'סכום נכסי הקרן'!$C$42</f>
        <v>0</v>
      </c>
    </row>
    <row r="27" spans="2:6" ht="12.75">
      <c r="B27" s="6" t="s">
        <v>103</v>
      </c>
      <c r="C27" s="17"/>
      <c r="D27" s="18"/>
      <c r="E27" s="6"/>
      <c r="F27" s="6"/>
    </row>
    <row r="31" ht="12.75">
      <c r="B3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1138</v>
      </c>
    </row>
    <row r="8" spans="2:11" ht="12.75">
      <c r="B8" s="3" t="s">
        <v>77</v>
      </c>
      <c r="C8" s="3" t="s">
        <v>78</v>
      </c>
      <c r="D8" s="3" t="s">
        <v>106</v>
      </c>
      <c r="E8" s="3" t="s">
        <v>154</v>
      </c>
      <c r="F8" s="3" t="s">
        <v>82</v>
      </c>
      <c r="G8" s="3" t="s">
        <v>109</v>
      </c>
      <c r="H8" s="3" t="s">
        <v>43</v>
      </c>
      <c r="I8" s="3" t="s">
        <v>85</v>
      </c>
      <c r="J8" s="3" t="s">
        <v>112</v>
      </c>
      <c r="K8" s="3" t="s">
        <v>87</v>
      </c>
    </row>
    <row r="9" spans="2:11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1139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1140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1141</v>
      </c>
      <c r="C13" s="14"/>
      <c r="D13" s="20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1142</v>
      </c>
      <c r="C14" s="12"/>
      <c r="D14" s="19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1143</v>
      </c>
      <c r="C15" s="14"/>
      <c r="D15" s="20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103</v>
      </c>
      <c r="C18" s="17"/>
      <c r="D18" s="18"/>
      <c r="E18" s="6"/>
      <c r="F18" s="6"/>
    </row>
    <row r="22" ht="12.75">
      <c r="B2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Q12" sqref="Q12:Q26"/>
    </sheetView>
  </sheetViews>
  <sheetFormatPr defaultColWidth="9.140625" defaultRowHeight="12.75"/>
  <cols>
    <col min="2" max="2" width="55.00390625" style="0" customWidth="1"/>
    <col min="3" max="3" width="22.7109375" style="0" bestFit="1" customWidth="1"/>
    <col min="12" max="12" width="11.7109375" style="0" bestFit="1" customWidth="1"/>
    <col min="13" max="13" width="6.57421875" style="0" bestFit="1" customWidth="1"/>
    <col min="15" max="15" width="19.28125" style="0" bestFit="1" customWidth="1"/>
    <col min="16" max="16" width="23.140625" style="0" bestFit="1" customWidth="1"/>
    <col min="17" max="17" width="16.57421875" style="0" bestFit="1" customWidth="1"/>
  </cols>
  <sheetData>
    <row r="1" spans="2:17" ht="15.75">
      <c r="B1" s="23" t="s">
        <v>0</v>
      </c>
      <c r="C1" s="23" t="s">
        <v>1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</row>
    <row r="2" spans="2:17" ht="15.75">
      <c r="B2" s="23" t="s">
        <v>2</v>
      </c>
      <c r="C2" s="23" t="s">
        <v>3</v>
      </c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</row>
    <row r="3" spans="2:17" ht="15.75">
      <c r="B3" s="23" t="s">
        <v>4</v>
      </c>
      <c r="C3" s="23" t="s">
        <v>5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2:17" ht="15.75">
      <c r="B4" s="23" t="s">
        <v>6</v>
      </c>
      <c r="C4" s="23" t="s">
        <v>7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</row>
    <row r="6" spans="2:17" ht="15.75">
      <c r="B6" s="24" t="s">
        <v>104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2:17" ht="15.75">
      <c r="B7" s="24" t="s">
        <v>1385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</row>
    <row r="8" spans="2:17" ht="12.75">
      <c r="B8" s="25" t="s">
        <v>77</v>
      </c>
      <c r="C8" s="25" t="s">
        <v>78</v>
      </c>
      <c r="D8" s="25" t="s">
        <v>1300</v>
      </c>
      <c r="E8" s="25" t="s">
        <v>80</v>
      </c>
      <c r="F8" s="25" t="s">
        <v>81</v>
      </c>
      <c r="G8" s="25" t="s">
        <v>107</v>
      </c>
      <c r="H8" s="25" t="s">
        <v>108</v>
      </c>
      <c r="I8" s="25" t="s">
        <v>82</v>
      </c>
      <c r="J8" s="25" t="s">
        <v>83</v>
      </c>
      <c r="K8" s="25" t="s">
        <v>84</v>
      </c>
      <c r="L8" s="25" t="s">
        <v>109</v>
      </c>
      <c r="M8" s="25" t="s">
        <v>43</v>
      </c>
      <c r="N8" s="25" t="s">
        <v>85</v>
      </c>
      <c r="O8" s="25" t="s">
        <v>111</v>
      </c>
      <c r="P8" s="25" t="s">
        <v>112</v>
      </c>
      <c r="Q8" s="25" t="s">
        <v>87</v>
      </c>
    </row>
    <row r="9" spans="2:17" ht="13.5" thickBot="1">
      <c r="B9" s="26"/>
      <c r="C9" s="26"/>
      <c r="D9" s="26"/>
      <c r="E9" s="26"/>
      <c r="F9" s="26"/>
      <c r="G9" s="26" t="s">
        <v>113</v>
      </c>
      <c r="H9" s="26" t="s">
        <v>114</v>
      </c>
      <c r="I9" s="26"/>
      <c r="J9" s="26" t="s">
        <v>88</v>
      </c>
      <c r="K9" s="26" t="s">
        <v>88</v>
      </c>
      <c r="L9" s="26" t="s">
        <v>115</v>
      </c>
      <c r="M9" s="26" t="s">
        <v>116</v>
      </c>
      <c r="N9" s="26" t="s">
        <v>89</v>
      </c>
      <c r="O9" s="26" t="s">
        <v>88</v>
      </c>
      <c r="P9" s="26" t="s">
        <v>88</v>
      </c>
      <c r="Q9" s="26" t="s">
        <v>88</v>
      </c>
    </row>
    <row r="10" ht="13.5" thickTop="1"/>
    <row r="11" spans="2:17" ht="12.75">
      <c r="B11" s="25" t="s">
        <v>1386</v>
      </c>
      <c r="C11" s="33"/>
      <c r="D11" s="25"/>
      <c r="E11" s="25"/>
      <c r="F11" s="25"/>
      <c r="G11" s="25"/>
      <c r="H11" s="33">
        <v>3.26</v>
      </c>
      <c r="I11" s="25"/>
      <c r="J11" s="22"/>
      <c r="K11" s="32">
        <v>-0.0041</v>
      </c>
      <c r="L11" s="31">
        <v>9528890</v>
      </c>
      <c r="M11" s="22"/>
      <c r="N11" s="31">
        <v>10036.78</v>
      </c>
      <c r="O11" s="22"/>
      <c r="P11" s="32">
        <f>N11/$N$11</f>
        <v>1</v>
      </c>
      <c r="Q11" s="32">
        <f>N11/'סכום נכסי הקרן'!$C$42</f>
        <v>0.005436298958907244</v>
      </c>
    </row>
    <row r="12" spans="2:17" ht="12.75">
      <c r="B12" s="25" t="s">
        <v>1387</v>
      </c>
      <c r="C12" s="33"/>
      <c r="D12" s="25"/>
      <c r="E12" s="25"/>
      <c r="F12" s="25"/>
      <c r="G12" s="25"/>
      <c r="H12" s="33">
        <v>3.26</v>
      </c>
      <c r="I12" s="25"/>
      <c r="J12" s="22"/>
      <c r="K12" s="32">
        <v>-0.0041</v>
      </c>
      <c r="L12" s="31">
        <v>9528890</v>
      </c>
      <c r="M12" s="22"/>
      <c r="N12" s="31">
        <v>10036.78</v>
      </c>
      <c r="O12" s="22"/>
      <c r="P12" s="32">
        <f aca="true" t="shared" si="0" ref="P12:P26">N12/$N$11</f>
        <v>1</v>
      </c>
      <c r="Q12" s="32">
        <f>N12/'סכום נכסי הקרן'!$C$42</f>
        <v>0.005436298958907244</v>
      </c>
    </row>
    <row r="13" spans="2:17" ht="12.75">
      <c r="B13" s="34" t="s">
        <v>1303</v>
      </c>
      <c r="C13" s="35"/>
      <c r="D13" s="34"/>
      <c r="E13" s="34"/>
      <c r="F13" s="34"/>
      <c r="G13" s="34"/>
      <c r="H13" s="35">
        <v>3.26</v>
      </c>
      <c r="I13" s="34"/>
      <c r="J13" s="22"/>
      <c r="K13" s="37">
        <v>-0.0041</v>
      </c>
      <c r="L13" s="36">
        <v>9528890</v>
      </c>
      <c r="M13" s="22"/>
      <c r="N13" s="36">
        <v>10036.78</v>
      </c>
      <c r="O13" s="22"/>
      <c r="P13" s="37">
        <f t="shared" si="0"/>
        <v>1</v>
      </c>
      <c r="Q13" s="37">
        <f>N13/'סכום נכסי הקרן'!$C$42</f>
        <v>0.005436298958907244</v>
      </c>
    </row>
    <row r="14" spans="2:17" ht="12.75">
      <c r="B14" s="28" t="s">
        <v>1388</v>
      </c>
      <c r="C14" s="38">
        <v>1142215</v>
      </c>
      <c r="D14" s="28" t="s">
        <v>148</v>
      </c>
      <c r="E14" s="28" t="s">
        <v>94</v>
      </c>
      <c r="F14" s="28" t="s">
        <v>170</v>
      </c>
      <c r="G14" s="28"/>
      <c r="H14" s="38">
        <v>3.26</v>
      </c>
      <c r="I14" s="28" t="s">
        <v>93</v>
      </c>
      <c r="J14" s="30">
        <v>0.00618</v>
      </c>
      <c r="K14" s="30">
        <v>-0.0041</v>
      </c>
      <c r="L14" s="29">
        <v>9528890</v>
      </c>
      <c r="M14" s="29">
        <v>105.33</v>
      </c>
      <c r="N14" s="29">
        <v>10036.78</v>
      </c>
      <c r="O14" s="30">
        <v>0.002</v>
      </c>
      <c r="P14" s="30">
        <f t="shared" si="0"/>
        <v>1</v>
      </c>
      <c r="Q14" s="30">
        <f>N14/'סכום נכסי הקרן'!$C$42</f>
        <v>0.005436298958907244</v>
      </c>
    </row>
    <row r="15" spans="2:17" ht="12.75">
      <c r="B15" s="34" t="s">
        <v>1304</v>
      </c>
      <c r="C15" s="35"/>
      <c r="D15" s="34"/>
      <c r="E15" s="34"/>
      <c r="F15" s="34"/>
      <c r="G15" s="34"/>
      <c r="H15" s="22"/>
      <c r="I15" s="34"/>
      <c r="J15" s="22"/>
      <c r="K15" s="22"/>
      <c r="L15" s="36">
        <v>0</v>
      </c>
      <c r="M15" s="22"/>
      <c r="N15" s="36">
        <v>0</v>
      </c>
      <c r="O15" s="22"/>
      <c r="P15" s="37">
        <f t="shared" si="0"/>
        <v>0</v>
      </c>
      <c r="Q15" s="37">
        <f>N15/'סכום נכסי הקרן'!$C$42</f>
        <v>0</v>
      </c>
    </row>
    <row r="16" spans="2:17" ht="12.75">
      <c r="B16" s="34" t="s">
        <v>1305</v>
      </c>
      <c r="C16" s="35"/>
      <c r="D16" s="34"/>
      <c r="E16" s="34"/>
      <c r="F16" s="34"/>
      <c r="G16" s="34"/>
      <c r="H16" s="22"/>
      <c r="I16" s="34"/>
      <c r="J16" s="22"/>
      <c r="K16" s="22"/>
      <c r="L16" s="36">
        <v>0</v>
      </c>
      <c r="M16" s="22"/>
      <c r="N16" s="36">
        <v>0</v>
      </c>
      <c r="O16" s="22"/>
      <c r="P16" s="37">
        <f t="shared" si="0"/>
        <v>0</v>
      </c>
      <c r="Q16" s="37">
        <f>N16/'סכום נכסי הקרן'!$C$42</f>
        <v>0</v>
      </c>
    </row>
    <row r="17" spans="2:17" ht="12.75">
      <c r="B17" s="34" t="s">
        <v>1306</v>
      </c>
      <c r="C17" s="35"/>
      <c r="D17" s="34"/>
      <c r="E17" s="34"/>
      <c r="F17" s="34"/>
      <c r="G17" s="34"/>
      <c r="H17" s="22"/>
      <c r="I17" s="34"/>
      <c r="J17" s="22"/>
      <c r="K17" s="22"/>
      <c r="L17" s="36">
        <v>0</v>
      </c>
      <c r="M17" s="22"/>
      <c r="N17" s="36">
        <v>0</v>
      </c>
      <c r="O17" s="22"/>
      <c r="P17" s="37">
        <f t="shared" si="0"/>
        <v>0</v>
      </c>
      <c r="Q17" s="37">
        <f>N17/'סכום נכסי הקרן'!$C$42</f>
        <v>0</v>
      </c>
    </row>
    <row r="18" spans="2:17" ht="12.75">
      <c r="B18" s="34" t="s">
        <v>1307</v>
      </c>
      <c r="C18" s="35"/>
      <c r="D18" s="34"/>
      <c r="E18" s="34"/>
      <c r="F18" s="34"/>
      <c r="G18" s="34"/>
      <c r="H18" s="22"/>
      <c r="I18" s="34"/>
      <c r="J18" s="22"/>
      <c r="K18" s="22"/>
      <c r="L18" s="36">
        <v>0</v>
      </c>
      <c r="M18" s="22"/>
      <c r="N18" s="36">
        <v>0</v>
      </c>
      <c r="O18" s="22"/>
      <c r="P18" s="37">
        <f t="shared" si="0"/>
        <v>0</v>
      </c>
      <c r="Q18" s="37">
        <f>N18/'סכום נכסי הקרן'!$C$42</f>
        <v>0</v>
      </c>
    </row>
    <row r="19" spans="2:17" ht="12.75">
      <c r="B19" s="34" t="s">
        <v>1308</v>
      </c>
      <c r="C19" s="35"/>
      <c r="D19" s="34"/>
      <c r="E19" s="34"/>
      <c r="F19" s="34"/>
      <c r="G19" s="34"/>
      <c r="H19" s="22"/>
      <c r="I19" s="34"/>
      <c r="J19" s="22"/>
      <c r="K19" s="22"/>
      <c r="L19" s="36">
        <v>0</v>
      </c>
      <c r="M19" s="22"/>
      <c r="N19" s="36">
        <v>0</v>
      </c>
      <c r="O19" s="22"/>
      <c r="P19" s="37">
        <f t="shared" si="0"/>
        <v>0</v>
      </c>
      <c r="Q19" s="37">
        <f>N19/'סכום נכסי הקרן'!$C$42</f>
        <v>0</v>
      </c>
    </row>
    <row r="20" spans="2:17" ht="12.75">
      <c r="B20" s="25" t="s">
        <v>1389</v>
      </c>
      <c r="C20" s="33"/>
      <c r="D20" s="25"/>
      <c r="E20" s="25"/>
      <c r="F20" s="25"/>
      <c r="G20" s="25"/>
      <c r="H20" s="22"/>
      <c r="I20" s="25"/>
      <c r="J20" s="22"/>
      <c r="K20" s="22"/>
      <c r="L20" s="31">
        <v>0</v>
      </c>
      <c r="M20" s="22"/>
      <c r="N20" s="31">
        <v>0</v>
      </c>
      <c r="O20" s="22"/>
      <c r="P20" s="32">
        <f t="shared" si="0"/>
        <v>0</v>
      </c>
      <c r="Q20" s="32">
        <f>N20/'סכום נכסי הקרן'!$C$42</f>
        <v>0</v>
      </c>
    </row>
    <row r="21" spans="2:17" ht="12.75">
      <c r="B21" s="34" t="s">
        <v>1303</v>
      </c>
      <c r="C21" s="35"/>
      <c r="D21" s="34"/>
      <c r="E21" s="34"/>
      <c r="F21" s="34"/>
      <c r="G21" s="34"/>
      <c r="H21" s="22"/>
      <c r="I21" s="34"/>
      <c r="J21" s="22"/>
      <c r="K21" s="22"/>
      <c r="L21" s="36">
        <v>0</v>
      </c>
      <c r="M21" s="22"/>
      <c r="N21" s="36">
        <v>0</v>
      </c>
      <c r="O21" s="22"/>
      <c r="P21" s="37">
        <f t="shared" si="0"/>
        <v>0</v>
      </c>
      <c r="Q21" s="37">
        <f>N21/'סכום נכסי הקרן'!$C$42</f>
        <v>0</v>
      </c>
    </row>
    <row r="22" spans="2:17" ht="12.75">
      <c r="B22" s="34" t="s">
        <v>1304</v>
      </c>
      <c r="C22" s="35"/>
      <c r="D22" s="34"/>
      <c r="E22" s="34"/>
      <c r="F22" s="34"/>
      <c r="G22" s="34"/>
      <c r="H22" s="22"/>
      <c r="I22" s="34"/>
      <c r="J22" s="22"/>
      <c r="K22" s="22"/>
      <c r="L22" s="36">
        <v>0</v>
      </c>
      <c r="M22" s="22"/>
      <c r="N22" s="36">
        <v>0</v>
      </c>
      <c r="O22" s="22"/>
      <c r="P22" s="37">
        <f t="shared" si="0"/>
        <v>0</v>
      </c>
      <c r="Q22" s="37">
        <f>N22/'סכום נכסי הקרן'!$C$42</f>
        <v>0</v>
      </c>
    </row>
    <row r="23" spans="2:17" ht="12.75">
      <c r="B23" s="34" t="s">
        <v>1305</v>
      </c>
      <c r="C23" s="35"/>
      <c r="D23" s="34"/>
      <c r="E23" s="34"/>
      <c r="F23" s="34"/>
      <c r="G23" s="34"/>
      <c r="H23" s="22"/>
      <c r="I23" s="34"/>
      <c r="J23" s="22"/>
      <c r="K23" s="22"/>
      <c r="L23" s="36">
        <v>0</v>
      </c>
      <c r="M23" s="22"/>
      <c r="N23" s="36">
        <v>0</v>
      </c>
      <c r="O23" s="22"/>
      <c r="P23" s="37">
        <f t="shared" si="0"/>
        <v>0</v>
      </c>
      <c r="Q23" s="37">
        <f>N23/'סכום נכסי הקרן'!$C$42</f>
        <v>0</v>
      </c>
    </row>
    <row r="24" spans="2:17" ht="12.75">
      <c r="B24" s="34" t="s">
        <v>1306</v>
      </c>
      <c r="C24" s="35"/>
      <c r="D24" s="34"/>
      <c r="E24" s="34"/>
      <c r="F24" s="34"/>
      <c r="G24" s="34"/>
      <c r="H24" s="22"/>
      <c r="I24" s="34"/>
      <c r="J24" s="22"/>
      <c r="K24" s="22"/>
      <c r="L24" s="36">
        <v>0</v>
      </c>
      <c r="M24" s="22"/>
      <c r="N24" s="36">
        <v>0</v>
      </c>
      <c r="O24" s="22"/>
      <c r="P24" s="37">
        <f t="shared" si="0"/>
        <v>0</v>
      </c>
      <c r="Q24" s="37">
        <f>N24/'סכום נכסי הקרן'!$C$42</f>
        <v>0</v>
      </c>
    </row>
    <row r="25" spans="2:17" ht="12.75">
      <c r="B25" s="34" t="s">
        <v>1307</v>
      </c>
      <c r="C25" s="35"/>
      <c r="D25" s="34"/>
      <c r="E25" s="34"/>
      <c r="F25" s="34"/>
      <c r="G25" s="34"/>
      <c r="H25" s="22"/>
      <c r="I25" s="34"/>
      <c r="J25" s="22"/>
      <c r="K25" s="22"/>
      <c r="L25" s="36">
        <v>0</v>
      </c>
      <c r="M25" s="22"/>
      <c r="N25" s="36">
        <v>0</v>
      </c>
      <c r="O25" s="22"/>
      <c r="P25" s="37">
        <f t="shared" si="0"/>
        <v>0</v>
      </c>
      <c r="Q25" s="37">
        <f>N25/'סכום נכסי הקרן'!$C$42</f>
        <v>0</v>
      </c>
    </row>
    <row r="26" spans="2:17" ht="12.75">
      <c r="B26" s="34" t="s">
        <v>1308</v>
      </c>
      <c r="C26" s="35"/>
      <c r="D26" s="34"/>
      <c r="E26" s="34"/>
      <c r="F26" s="34"/>
      <c r="G26" s="34"/>
      <c r="H26" s="22"/>
      <c r="I26" s="34"/>
      <c r="J26" s="22"/>
      <c r="K26" s="22"/>
      <c r="L26" s="36">
        <v>0</v>
      </c>
      <c r="M26" s="22"/>
      <c r="N26" s="36">
        <v>0</v>
      </c>
      <c r="O26" s="22"/>
      <c r="P26" s="37">
        <f t="shared" si="0"/>
        <v>0</v>
      </c>
      <c r="Q26" s="37">
        <f>N26/'סכום נכסי הקרן'!$C$42</f>
        <v>0</v>
      </c>
    </row>
    <row r="29" spans="2:17" ht="12.75">
      <c r="B29" s="28" t="s">
        <v>103</v>
      </c>
      <c r="C29" s="38"/>
      <c r="D29" s="28"/>
      <c r="E29" s="28"/>
      <c r="F29" s="28"/>
      <c r="G29" s="28"/>
      <c r="H29" s="22"/>
      <c r="I29" s="28"/>
      <c r="J29" s="22"/>
      <c r="K29" s="22"/>
      <c r="L29" s="22"/>
      <c r="M29" s="22"/>
      <c r="N29" s="22"/>
      <c r="O29" s="22"/>
      <c r="P29" s="22"/>
      <c r="Q29" s="22"/>
    </row>
    <row r="33" ht="12.75">
      <c r="B33" s="27" t="s">
        <v>75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1144</v>
      </c>
    </row>
    <row r="7" ht="15.75">
      <c r="B7" s="2" t="s">
        <v>105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107</v>
      </c>
      <c r="G8" s="3" t="s">
        <v>108</v>
      </c>
      <c r="H8" s="3" t="s">
        <v>82</v>
      </c>
      <c r="I8" s="3" t="s">
        <v>83</v>
      </c>
      <c r="J8" s="3" t="s">
        <v>84</v>
      </c>
      <c r="K8" s="3" t="s">
        <v>109</v>
      </c>
      <c r="L8" s="3" t="s">
        <v>43</v>
      </c>
      <c r="M8" s="3" t="s">
        <v>1145</v>
      </c>
      <c r="N8" s="3" t="s">
        <v>111</v>
      </c>
      <c r="O8" s="3" t="s">
        <v>112</v>
      </c>
      <c r="P8" s="3" t="s">
        <v>87</v>
      </c>
    </row>
    <row r="9" spans="2:16" ht="12.75">
      <c r="B9" s="4"/>
      <c r="C9" s="4"/>
      <c r="D9" s="4"/>
      <c r="E9" s="4"/>
      <c r="F9" s="4" t="s">
        <v>113</v>
      </c>
      <c r="G9" s="4" t="s">
        <v>114</v>
      </c>
      <c r="H9" s="4"/>
      <c r="I9" s="4" t="s">
        <v>88</v>
      </c>
      <c r="J9" s="4" t="s">
        <v>88</v>
      </c>
      <c r="K9" s="4" t="s">
        <v>115</v>
      </c>
      <c r="L9" s="4" t="s">
        <v>116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117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1146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1147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1148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1149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1150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1151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1152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145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1153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103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1144</v>
      </c>
    </row>
    <row r="7" ht="15.75">
      <c r="B7" s="2" t="s">
        <v>152</v>
      </c>
    </row>
    <row r="8" spans="2:19" ht="12.75">
      <c r="B8" s="3" t="s">
        <v>77</v>
      </c>
      <c r="C8" s="3" t="s">
        <v>78</v>
      </c>
      <c r="D8" s="3" t="s">
        <v>153</v>
      </c>
      <c r="E8" s="3" t="s">
        <v>79</v>
      </c>
      <c r="F8" s="3" t="s">
        <v>154</v>
      </c>
      <c r="G8" s="3" t="s">
        <v>80</v>
      </c>
      <c r="H8" s="3" t="s">
        <v>81</v>
      </c>
      <c r="I8" s="3" t="s">
        <v>107</v>
      </c>
      <c r="J8" s="3" t="s">
        <v>108</v>
      </c>
      <c r="K8" s="3" t="s">
        <v>82</v>
      </c>
      <c r="L8" s="3" t="s">
        <v>83</v>
      </c>
      <c r="M8" s="3" t="s">
        <v>84</v>
      </c>
      <c r="N8" s="3" t="s">
        <v>109</v>
      </c>
      <c r="O8" s="3" t="s">
        <v>43</v>
      </c>
      <c r="P8" s="3" t="s">
        <v>1145</v>
      </c>
      <c r="Q8" s="3" t="s">
        <v>111</v>
      </c>
      <c r="R8" s="3" t="s">
        <v>112</v>
      </c>
      <c r="S8" s="3" t="s">
        <v>87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88</v>
      </c>
      <c r="M9" s="4" t="s">
        <v>88</v>
      </c>
      <c r="N9" s="4" t="s">
        <v>115</v>
      </c>
      <c r="O9" s="4" t="s">
        <v>116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1154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1155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1156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1157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159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1158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1159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1160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1161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103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9"/>
  <sheetViews>
    <sheetView rightToLeft="1" workbookViewId="0" topLeftCell="G1">
      <selection activeCell="T1" sqref="T1:Z1048576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1144</v>
      </c>
    </row>
    <row r="7" ht="15.75">
      <c r="B7" s="2" t="s">
        <v>164</v>
      </c>
    </row>
    <row r="8" spans="2:19" ht="12.75">
      <c r="B8" s="3" t="s">
        <v>77</v>
      </c>
      <c r="C8" s="3" t="s">
        <v>78</v>
      </c>
      <c r="D8" s="3" t="s">
        <v>153</v>
      </c>
      <c r="E8" s="3" t="s">
        <v>79</v>
      </c>
      <c r="F8" s="3" t="s">
        <v>154</v>
      </c>
      <c r="G8" s="3" t="s">
        <v>80</v>
      </c>
      <c r="H8" s="3" t="s">
        <v>81</v>
      </c>
      <c r="I8" s="3" t="s">
        <v>107</v>
      </c>
      <c r="J8" s="3" t="s">
        <v>108</v>
      </c>
      <c r="K8" s="3" t="s">
        <v>82</v>
      </c>
      <c r="L8" s="3" t="s">
        <v>83</v>
      </c>
      <c r="M8" s="3" t="s">
        <v>84</v>
      </c>
      <c r="N8" s="3" t="s">
        <v>109</v>
      </c>
      <c r="O8" s="3" t="s">
        <v>43</v>
      </c>
      <c r="P8" s="3" t="s">
        <v>1145</v>
      </c>
      <c r="Q8" s="3" t="s">
        <v>111</v>
      </c>
      <c r="R8" s="3" t="s">
        <v>112</v>
      </c>
      <c r="S8" s="3" t="s">
        <v>87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88</v>
      </c>
      <c r="M9" s="4" t="s">
        <v>88</v>
      </c>
      <c r="N9" s="4" t="s">
        <v>115</v>
      </c>
      <c r="O9" s="4" t="s">
        <v>116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1162</v>
      </c>
      <c r="C11" s="12"/>
      <c r="D11" s="3"/>
      <c r="E11" s="3"/>
      <c r="F11" s="3"/>
      <c r="G11" s="3"/>
      <c r="H11" s="3"/>
      <c r="I11" s="3"/>
      <c r="J11" s="39">
        <v>1.2926046557557196</v>
      </c>
      <c r="K11" s="3"/>
      <c r="M11" s="10">
        <v>0.10781425438040776</v>
      </c>
      <c r="N11" s="9">
        <f>N12+N30</f>
        <v>42607350.2</v>
      </c>
      <c r="P11" s="9">
        <f>P12+P30</f>
        <v>49722.54</v>
      </c>
      <c r="R11" s="10">
        <f>P11/$P$11</f>
        <v>1</v>
      </c>
      <c r="S11" s="10">
        <f>P11/'סכום נכסי הקרן'!$C$42</f>
        <v>0.0269316048011637</v>
      </c>
    </row>
    <row r="12" spans="2:19" ht="12.75">
      <c r="B12" s="3" t="s">
        <v>1163</v>
      </c>
      <c r="C12" s="12"/>
      <c r="D12" s="3"/>
      <c r="E12" s="3"/>
      <c r="F12" s="3"/>
      <c r="G12" s="3"/>
      <c r="H12" s="3"/>
      <c r="I12" s="3"/>
      <c r="J12" s="39">
        <v>1.2926046557557196</v>
      </c>
      <c r="K12" s="3"/>
      <c r="M12" s="10">
        <v>0.10781425438040776</v>
      </c>
      <c r="N12" s="9">
        <f>N13+N20+N23</f>
        <v>42607350.2</v>
      </c>
      <c r="P12" s="9">
        <f>P13+P20+P23</f>
        <v>49722.54</v>
      </c>
      <c r="R12" s="10">
        <f aca="true" t="shared" si="0" ref="R12:R32">P12/$P$11</f>
        <v>1</v>
      </c>
      <c r="S12" s="10">
        <f>P12/'סכום נכסי הקרן'!$C$42</f>
        <v>0.0269316048011637</v>
      </c>
    </row>
    <row r="13" spans="2:19" ht="12.75">
      <c r="B13" s="13" t="s">
        <v>1164</v>
      </c>
      <c r="C13" s="14"/>
      <c r="D13" s="13"/>
      <c r="E13" s="13"/>
      <c r="F13" s="13"/>
      <c r="G13" s="13"/>
      <c r="H13" s="13"/>
      <c r="I13" s="13"/>
      <c r="J13" s="40">
        <v>1.5640699317992057</v>
      </c>
      <c r="K13" s="13"/>
      <c r="M13" s="16">
        <v>0.13883044112927082</v>
      </c>
      <c r="N13" s="15">
        <f>SUM(N14:N19)</f>
        <v>32772527.690000005</v>
      </c>
      <c r="P13" s="15">
        <f>SUM(P14:P19)</f>
        <v>35020.12</v>
      </c>
      <c r="R13" s="16">
        <f t="shared" si="0"/>
        <v>0.7043107612764754</v>
      </c>
      <c r="S13" s="16">
        <f>P13/'סכום נכסי הקרן'!$C$42</f>
        <v>0.018968219079904786</v>
      </c>
    </row>
    <row r="14" spans="2:19" ht="12.75">
      <c r="B14" s="6" t="s">
        <v>1165</v>
      </c>
      <c r="C14" s="17">
        <v>1106822</v>
      </c>
      <c r="D14" s="6"/>
      <c r="E14" s="18">
        <v>513938548</v>
      </c>
      <c r="F14" s="6" t="s">
        <v>242</v>
      </c>
      <c r="G14" s="6" t="s">
        <v>184</v>
      </c>
      <c r="H14" s="6" t="s">
        <v>185</v>
      </c>
      <c r="I14" s="6" t="s">
        <v>1166</v>
      </c>
      <c r="J14" s="17">
        <v>2.83</v>
      </c>
      <c r="K14" s="6" t="s">
        <v>93</v>
      </c>
      <c r="L14" s="30">
        <v>0.049</v>
      </c>
      <c r="M14" s="8">
        <v>-0.0054</v>
      </c>
      <c r="N14" s="7">
        <v>4185118.42</v>
      </c>
      <c r="O14" s="7">
        <v>142.58</v>
      </c>
      <c r="P14" s="7">
        <v>5967.14</v>
      </c>
      <c r="Q14" s="8">
        <v>0.0167</v>
      </c>
      <c r="R14" s="8">
        <f t="shared" si="0"/>
        <v>0.12000875256976011</v>
      </c>
      <c r="S14" s="8">
        <f>P14/'סכום נכסי הקרן'!$C$42</f>
        <v>0.003232028296889418</v>
      </c>
    </row>
    <row r="15" spans="2:19" ht="12.75">
      <c r="B15" s="6" t="s">
        <v>1167</v>
      </c>
      <c r="C15" s="17">
        <v>200062396</v>
      </c>
      <c r="D15" s="6"/>
      <c r="E15" s="6"/>
      <c r="F15" s="6" t="s">
        <v>183</v>
      </c>
      <c r="G15" s="6" t="s">
        <v>261</v>
      </c>
      <c r="H15" s="6" t="s">
        <v>185</v>
      </c>
      <c r="I15" s="6" t="s">
        <v>1168</v>
      </c>
      <c r="J15" s="17">
        <v>0.97</v>
      </c>
      <c r="K15" s="6" t="s">
        <v>93</v>
      </c>
      <c r="L15" s="30">
        <v>0.0709</v>
      </c>
      <c r="M15" s="8">
        <v>-0.0111</v>
      </c>
      <c r="N15" s="7">
        <v>6729714.93</v>
      </c>
      <c r="O15" s="7">
        <v>134.83</v>
      </c>
      <c r="P15" s="7">
        <v>9073.67</v>
      </c>
      <c r="Q15" s="8">
        <v>0.0354</v>
      </c>
      <c r="R15" s="8">
        <f t="shared" si="0"/>
        <v>0.18248605159752498</v>
      </c>
      <c r="S15" s="8">
        <f>P15/'סכום נכסי הקרן'!$C$42</f>
        <v>0.004914642223349311</v>
      </c>
    </row>
    <row r="16" spans="2:19" ht="12.75">
      <c r="B16" s="6" t="s">
        <v>1169</v>
      </c>
      <c r="C16" s="17">
        <v>1094747</v>
      </c>
      <c r="D16" s="6"/>
      <c r="E16" s="18">
        <v>513734566</v>
      </c>
      <c r="F16" s="6" t="s">
        <v>183</v>
      </c>
      <c r="G16" s="6" t="s">
        <v>368</v>
      </c>
      <c r="H16" s="6" t="s">
        <v>170</v>
      </c>
      <c r="I16" s="6" t="s">
        <v>1170</v>
      </c>
      <c r="J16" s="17">
        <v>1.22</v>
      </c>
      <c r="K16" s="6" t="s">
        <v>93</v>
      </c>
      <c r="L16" s="30">
        <v>0.067</v>
      </c>
      <c r="M16" s="8">
        <v>0.0156</v>
      </c>
      <c r="N16" s="7">
        <v>952506.06</v>
      </c>
      <c r="O16" s="7">
        <v>131.72</v>
      </c>
      <c r="P16" s="7">
        <v>1254.64</v>
      </c>
      <c r="Q16" s="8">
        <v>0.0852</v>
      </c>
      <c r="R16" s="8">
        <f t="shared" si="0"/>
        <v>0.025232821975707597</v>
      </c>
      <c r="S16" s="8">
        <f>P16/'סכום נכסי הקרן'!$C$42</f>
        <v>0.0006795603894678757</v>
      </c>
    </row>
    <row r="17" spans="2:19" ht="12.75">
      <c r="B17" s="6" t="s">
        <v>1171</v>
      </c>
      <c r="C17" s="17">
        <v>1092774</v>
      </c>
      <c r="D17" s="6"/>
      <c r="E17" s="18">
        <v>513734566</v>
      </c>
      <c r="F17" s="6" t="s">
        <v>183</v>
      </c>
      <c r="G17" s="6" t="s">
        <v>368</v>
      </c>
      <c r="H17" s="6" t="s">
        <v>170</v>
      </c>
      <c r="I17" s="6" t="s">
        <v>1172</v>
      </c>
      <c r="J17" s="17">
        <v>0.86</v>
      </c>
      <c r="K17" s="6" t="s">
        <v>93</v>
      </c>
      <c r="L17" s="30">
        <v>0.067</v>
      </c>
      <c r="M17" s="8">
        <v>0.0119</v>
      </c>
      <c r="N17" s="7">
        <v>2755490.4</v>
      </c>
      <c r="O17" s="7">
        <v>132.71</v>
      </c>
      <c r="P17" s="7">
        <v>3656.81</v>
      </c>
      <c r="Q17" s="8">
        <v>0.1229</v>
      </c>
      <c r="R17" s="8">
        <f t="shared" si="0"/>
        <v>0.07354431209668694</v>
      </c>
      <c r="S17" s="8">
        <f>P17/'סכום נכסי הקרן'!$C$42</f>
        <v>0.0019806663487614154</v>
      </c>
    </row>
    <row r="18" spans="2:19" ht="12.75">
      <c r="B18" s="6" t="s">
        <v>1179</v>
      </c>
      <c r="C18" s="17">
        <v>1101567</v>
      </c>
      <c r="D18" s="6"/>
      <c r="E18" s="18">
        <v>520043563</v>
      </c>
      <c r="F18" s="6" t="s">
        <v>268</v>
      </c>
      <c r="G18" s="6" t="s">
        <v>1180</v>
      </c>
      <c r="H18" s="6" t="s">
        <v>170</v>
      </c>
      <c r="I18" s="6" t="s">
        <v>1181</v>
      </c>
      <c r="J18" s="17">
        <v>1.62</v>
      </c>
      <c r="K18" s="6" t="s">
        <v>93</v>
      </c>
      <c r="L18" s="30">
        <v>0.056</v>
      </c>
      <c r="M18" s="8">
        <v>0.3273</v>
      </c>
      <c r="N18" s="7">
        <v>18087665.71</v>
      </c>
      <c r="O18" s="7">
        <v>83.3</v>
      </c>
      <c r="P18" s="7">
        <v>15067.86</v>
      </c>
      <c r="Q18" s="8">
        <v>0.0329</v>
      </c>
      <c r="R18" s="8">
        <f t="shared" si="0"/>
        <v>0.3030388230367958</v>
      </c>
      <c r="S18" s="8">
        <f>P18/'סכום נכסי הקרן'!$C$42</f>
        <v>0.008161321821436767</v>
      </c>
    </row>
    <row r="19" spans="2:19" ht="12.75">
      <c r="B19" s="6" t="s">
        <v>1184</v>
      </c>
      <c r="C19" s="17">
        <v>1115096</v>
      </c>
      <c r="D19" s="6"/>
      <c r="E19" s="18">
        <v>510928518</v>
      </c>
      <c r="F19" s="6" t="s">
        <v>242</v>
      </c>
      <c r="G19" s="6" t="s">
        <v>289</v>
      </c>
      <c r="H19" s="6"/>
      <c r="I19" s="6" t="s">
        <v>1185</v>
      </c>
      <c r="K19" s="6" t="s">
        <v>93</v>
      </c>
      <c r="L19" s="30">
        <v>0.0715</v>
      </c>
      <c r="M19" s="8">
        <v>0.0715</v>
      </c>
      <c r="N19" s="7">
        <v>62032.17</v>
      </c>
      <c r="O19" s="7">
        <v>0</v>
      </c>
      <c r="P19" s="7">
        <v>0</v>
      </c>
      <c r="R19" s="8">
        <f t="shared" si="0"/>
        <v>0</v>
      </c>
      <c r="S19" s="8">
        <f>P19/'סכום נכסי הקרן'!$C$42</f>
        <v>0</v>
      </c>
    </row>
    <row r="20" spans="2:19" ht="12.75">
      <c r="B20" s="13" t="s">
        <v>1186</v>
      </c>
      <c r="C20" s="14"/>
      <c r="D20" s="13"/>
      <c r="E20" s="13"/>
      <c r="F20" s="13"/>
      <c r="G20" s="13"/>
      <c r="H20" s="13"/>
      <c r="I20" s="13"/>
      <c r="J20" s="40">
        <v>1.3179310344827586</v>
      </c>
      <c r="K20" s="13"/>
      <c r="L20" s="42"/>
      <c r="M20" s="16">
        <v>0.0298</v>
      </c>
      <c r="N20" s="15">
        <f>SUM(N21:N22)</f>
        <v>7037000</v>
      </c>
      <c r="P20" s="15">
        <f>SUM(P21:P22)</f>
        <v>7206.5</v>
      </c>
      <c r="R20" s="16">
        <f t="shared" si="0"/>
        <v>0.14493426924690492</v>
      </c>
      <c r="S20" s="16">
        <f>P20/'סכום נכסי הקרן'!$C$42</f>
        <v>0.003903312461503097</v>
      </c>
    </row>
    <row r="21" spans="2:19" ht="12.75">
      <c r="B21" s="6" t="s">
        <v>1187</v>
      </c>
      <c r="C21" s="17">
        <v>1155506</v>
      </c>
      <c r="D21" s="6"/>
      <c r="E21" s="6"/>
      <c r="F21" s="6" t="s">
        <v>148</v>
      </c>
      <c r="G21" s="6" t="s">
        <v>217</v>
      </c>
      <c r="H21" s="6" t="s">
        <v>170</v>
      </c>
      <c r="I21" s="6" t="s">
        <v>1188</v>
      </c>
      <c r="K21" s="6" t="s">
        <v>93</v>
      </c>
      <c r="L21" s="30">
        <v>0.0275</v>
      </c>
      <c r="M21" s="8">
        <v>0.0275</v>
      </c>
      <c r="N21" s="7">
        <v>5037000</v>
      </c>
      <c r="O21" s="7">
        <v>101.63</v>
      </c>
      <c r="P21" s="7">
        <v>5119.1</v>
      </c>
      <c r="Q21" s="8">
        <v>0.0045</v>
      </c>
      <c r="R21" s="8">
        <f t="shared" si="0"/>
        <v>0.10295330849952557</v>
      </c>
      <c r="S21" s="8">
        <f>P21/'סכום נכסי הקרן'!$C$42</f>
        <v>0.0027726978174815106</v>
      </c>
    </row>
    <row r="22" spans="2:19" ht="12.75">
      <c r="B22" s="6" t="s">
        <v>1189</v>
      </c>
      <c r="C22" s="17">
        <v>1151141</v>
      </c>
      <c r="D22" s="6"/>
      <c r="E22" s="18">
        <v>514189596</v>
      </c>
      <c r="F22" s="6" t="s">
        <v>148</v>
      </c>
      <c r="G22" s="6" t="s">
        <v>245</v>
      </c>
      <c r="H22" s="6" t="s">
        <v>170</v>
      </c>
      <c r="I22" s="6" t="s">
        <v>1190</v>
      </c>
      <c r="J22">
        <v>4.55</v>
      </c>
      <c r="K22" s="6" t="s">
        <v>93</v>
      </c>
      <c r="L22" s="30">
        <v>0.0355</v>
      </c>
      <c r="M22" s="8">
        <v>0.0355</v>
      </c>
      <c r="N22" s="7">
        <v>2000000</v>
      </c>
      <c r="O22" s="7">
        <v>104.37</v>
      </c>
      <c r="P22" s="7">
        <v>2087.4</v>
      </c>
      <c r="Q22" s="8">
        <v>0.0067</v>
      </c>
      <c r="R22" s="8">
        <f t="shared" si="0"/>
        <v>0.04198096074737936</v>
      </c>
      <c r="S22" s="8">
        <f>P22/'סכום נכסי הקרן'!$C$42</f>
        <v>0.0011306146440215868</v>
      </c>
    </row>
    <row r="23" spans="2:19" ht="12.75">
      <c r="B23" s="13" t="s">
        <v>1191</v>
      </c>
      <c r="C23" s="14"/>
      <c r="D23" s="13"/>
      <c r="E23" s="13"/>
      <c r="F23" s="13"/>
      <c r="G23" s="13"/>
      <c r="H23" s="13"/>
      <c r="I23" s="13"/>
      <c r="K23" s="13"/>
      <c r="L23" s="42"/>
      <c r="M23" s="16">
        <v>0.0379</v>
      </c>
      <c r="N23" s="15">
        <f>SUM(N24:N28)</f>
        <v>2797822.5100000002</v>
      </c>
      <c r="P23" s="15">
        <f>SUM(P24:P28)</f>
        <v>7495.920000000001</v>
      </c>
      <c r="R23" s="16">
        <f t="shared" si="0"/>
        <v>0.15075496947661968</v>
      </c>
      <c r="S23" s="16">
        <f>P23/'סכום נכסי הקרן'!$C$42</f>
        <v>0.0040600732597558175</v>
      </c>
    </row>
    <row r="24" spans="2:19" ht="12.75">
      <c r="B24" s="6" t="s">
        <v>1192</v>
      </c>
      <c r="C24" s="17">
        <v>1132166</v>
      </c>
      <c r="D24" s="6"/>
      <c r="E24" s="18">
        <v>514914001</v>
      </c>
      <c r="F24" s="6" t="s">
        <v>307</v>
      </c>
      <c r="G24" s="6" t="s">
        <v>193</v>
      </c>
      <c r="H24" s="6" t="s">
        <v>170</v>
      </c>
      <c r="I24" s="6" t="s">
        <v>1193</v>
      </c>
      <c r="K24" s="6" t="s">
        <v>44</v>
      </c>
      <c r="L24" s="30">
        <v>0.04435</v>
      </c>
      <c r="M24" s="8">
        <v>0.0443</v>
      </c>
      <c r="N24" s="7">
        <v>338057.6</v>
      </c>
      <c r="O24" s="7">
        <v>101.54</v>
      </c>
      <c r="P24" s="7">
        <v>1224.08</v>
      </c>
      <c r="Q24" s="8">
        <v>0.0008</v>
      </c>
      <c r="R24" s="8">
        <f t="shared" si="0"/>
        <v>0.024618211378582024</v>
      </c>
      <c r="S24" s="8">
        <f>P24/'סכום נכסי הקרן'!$C$42</f>
        <v>0.0006630079397594825</v>
      </c>
    </row>
    <row r="25" spans="2:19" ht="12.75">
      <c r="B25" s="6" t="s">
        <v>1194</v>
      </c>
      <c r="C25" s="17">
        <v>1132174</v>
      </c>
      <c r="D25" s="6"/>
      <c r="E25" s="18">
        <v>514914001</v>
      </c>
      <c r="F25" s="6" t="s">
        <v>307</v>
      </c>
      <c r="G25" s="6" t="s">
        <v>193</v>
      </c>
      <c r="H25" s="6" t="s">
        <v>170</v>
      </c>
      <c r="I25" s="6" t="s">
        <v>1193</v>
      </c>
      <c r="K25" s="6" t="s">
        <v>44</v>
      </c>
      <c r="L25" s="30">
        <v>0.05082</v>
      </c>
      <c r="M25" s="8">
        <v>0.0508</v>
      </c>
      <c r="N25" s="7">
        <v>300543.2</v>
      </c>
      <c r="O25" s="7">
        <v>105.31</v>
      </c>
      <c r="P25" s="7">
        <v>1128.65</v>
      </c>
      <c r="Q25" s="8">
        <v>0.0008</v>
      </c>
      <c r="R25" s="8">
        <f t="shared" si="0"/>
        <v>0.02269896107479626</v>
      </c>
      <c r="S25" s="8">
        <f>P25/'סכום נכסי הקרן'!$C$42</f>
        <v>0.000611319449063411</v>
      </c>
    </row>
    <row r="26" spans="2:19" ht="12.75">
      <c r="B26" s="6" t="s">
        <v>1195</v>
      </c>
      <c r="C26" s="17">
        <v>1132182</v>
      </c>
      <c r="D26" s="6"/>
      <c r="E26" s="18">
        <v>514914001</v>
      </c>
      <c r="F26" s="6" t="s">
        <v>307</v>
      </c>
      <c r="G26" s="6" t="s">
        <v>193</v>
      </c>
      <c r="H26" s="6" t="s">
        <v>170</v>
      </c>
      <c r="I26" s="6" t="s">
        <v>1193</v>
      </c>
      <c r="K26" s="6" t="s">
        <v>44</v>
      </c>
      <c r="L26" s="30">
        <v>0.05412</v>
      </c>
      <c r="M26" s="8">
        <v>0.0541</v>
      </c>
      <c r="N26" s="7">
        <v>216133.6</v>
      </c>
      <c r="O26" s="7">
        <v>109.42</v>
      </c>
      <c r="P26" s="7">
        <v>843.34</v>
      </c>
      <c r="Q26" s="8">
        <v>0.0005</v>
      </c>
      <c r="R26" s="8">
        <f t="shared" si="0"/>
        <v>0.016960919534681856</v>
      </c>
      <c r="S26" s="8">
        <f>P26/'סכום נכסי הקרן'!$C$42</f>
        <v>0.0004567847819723891</v>
      </c>
    </row>
    <row r="27" spans="2:19" ht="12.75">
      <c r="B27" s="6" t="s">
        <v>1196</v>
      </c>
      <c r="C27" s="17">
        <v>6510044</v>
      </c>
      <c r="D27" s="6"/>
      <c r="E27" s="18">
        <v>520015041</v>
      </c>
      <c r="F27" s="6" t="s">
        <v>242</v>
      </c>
      <c r="G27" s="6" t="s">
        <v>289</v>
      </c>
      <c r="H27" s="6"/>
      <c r="I27" s="6" t="s">
        <v>1197</v>
      </c>
      <c r="K27" s="6" t="s">
        <v>44</v>
      </c>
      <c r="L27" s="30">
        <v>0.03</v>
      </c>
      <c r="M27" s="8">
        <v>0.03</v>
      </c>
      <c r="N27" s="7">
        <v>1653280.51</v>
      </c>
      <c r="O27" s="7">
        <v>54.95</v>
      </c>
      <c r="P27" s="7">
        <v>3239.63</v>
      </c>
      <c r="Q27" s="8">
        <v>0.0051</v>
      </c>
      <c r="R27" s="8">
        <f t="shared" si="0"/>
        <v>0.06515415342820378</v>
      </c>
      <c r="S27" s="8">
        <f>P27/'סכום נכסי הקרן'!$C$42</f>
        <v>0.0017547059112827696</v>
      </c>
    </row>
    <row r="28" spans="2:19" ht="12.75">
      <c r="B28" s="6" t="s">
        <v>1198</v>
      </c>
      <c r="C28" s="17">
        <v>6510069</v>
      </c>
      <c r="D28" s="6"/>
      <c r="E28" s="18">
        <v>520015041</v>
      </c>
      <c r="F28" s="6" t="s">
        <v>242</v>
      </c>
      <c r="G28" s="6" t="s">
        <v>289</v>
      </c>
      <c r="H28" s="6"/>
      <c r="I28" s="6" t="s">
        <v>1197</v>
      </c>
      <c r="K28" s="6" t="s">
        <v>44</v>
      </c>
      <c r="L28" s="30">
        <v>0.028</v>
      </c>
      <c r="M28" s="8">
        <v>0.028</v>
      </c>
      <c r="N28" s="7">
        <v>289807.6</v>
      </c>
      <c r="O28" s="7">
        <v>102.59</v>
      </c>
      <c r="P28" s="7">
        <v>1060.22</v>
      </c>
      <c r="Q28" s="8">
        <v>0.0059</v>
      </c>
      <c r="R28" s="8">
        <f t="shared" si="0"/>
        <v>0.021322724060355725</v>
      </c>
      <c r="S28" s="8">
        <f>P28/'סכום נכסי הקרן'!$C$42</f>
        <v>0.000574255177677765</v>
      </c>
    </row>
    <row r="29" spans="2:19" ht="12.75">
      <c r="B29" s="13" t="s">
        <v>1199</v>
      </c>
      <c r="C29" s="14"/>
      <c r="D29" s="13"/>
      <c r="E29" s="13"/>
      <c r="F29" s="13"/>
      <c r="G29" s="13"/>
      <c r="H29" s="13"/>
      <c r="I29" s="13"/>
      <c r="K29" s="13"/>
      <c r="N29" s="15">
        <v>0</v>
      </c>
      <c r="P29" s="15">
        <v>0</v>
      </c>
      <c r="R29" s="16">
        <f t="shared" si="0"/>
        <v>0</v>
      </c>
      <c r="S29" s="16">
        <f>P29/'סכום נכסי הקרן'!$C$42</f>
        <v>0</v>
      </c>
    </row>
    <row r="30" spans="2:19" ht="12.75">
      <c r="B30" s="3" t="s">
        <v>1200</v>
      </c>
      <c r="C30" s="12"/>
      <c r="D30" s="3"/>
      <c r="E30" s="3"/>
      <c r="F30" s="3"/>
      <c r="G30" s="3"/>
      <c r="H30" s="3"/>
      <c r="I30" s="3"/>
      <c r="K30" s="3"/>
      <c r="N30" s="9">
        <v>0</v>
      </c>
      <c r="P30" s="9">
        <v>0</v>
      </c>
      <c r="R30" s="10">
        <f t="shared" si="0"/>
        <v>0</v>
      </c>
      <c r="S30" s="10">
        <f>P30/'סכום נכסי הקרן'!$C$42</f>
        <v>0</v>
      </c>
    </row>
    <row r="31" spans="2:19" ht="12.75">
      <c r="B31" s="13" t="s">
        <v>1201</v>
      </c>
      <c r="C31" s="14"/>
      <c r="D31" s="13"/>
      <c r="E31" s="13"/>
      <c r="F31" s="13"/>
      <c r="G31" s="13"/>
      <c r="H31" s="13"/>
      <c r="I31" s="13"/>
      <c r="K31" s="13"/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</row>
    <row r="32" spans="2:19" ht="12.75">
      <c r="B32" s="13" t="s">
        <v>1202</v>
      </c>
      <c r="C32" s="14"/>
      <c r="D32" s="13"/>
      <c r="E32" s="13"/>
      <c r="F32" s="13"/>
      <c r="G32" s="13"/>
      <c r="H32" s="13"/>
      <c r="I32" s="13"/>
      <c r="K32" s="13"/>
      <c r="N32" s="15">
        <v>0</v>
      </c>
      <c r="P32" s="15">
        <v>0</v>
      </c>
      <c r="R32" s="16">
        <f t="shared" si="0"/>
        <v>0</v>
      </c>
      <c r="S32" s="16">
        <f>P32/'סכום נכסי הקרן'!$C$42</f>
        <v>0</v>
      </c>
    </row>
    <row r="35" spans="2:11" ht="12.75">
      <c r="B35" s="6" t="s">
        <v>103</v>
      </c>
      <c r="C35" s="17"/>
      <c r="D35" s="6"/>
      <c r="E35" s="6"/>
      <c r="F35" s="6"/>
      <c r="G35" s="6"/>
      <c r="H35" s="6"/>
      <c r="I35" s="6"/>
      <c r="K35" s="6"/>
    </row>
    <row r="39" ht="12.75">
      <c r="B3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rightToLeft="1" workbookViewId="0" topLeftCell="A1">
      <selection activeCell="M12" sqref="M12:M22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1.7109375" style="0" customWidth="1"/>
    <col min="5" max="5" width="13.7109375" style="0" customWidth="1"/>
    <col min="6" max="8" width="15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1144</v>
      </c>
    </row>
    <row r="7" ht="15.75">
      <c r="B7" s="2" t="s">
        <v>507</v>
      </c>
    </row>
    <row r="8" spans="2:13" ht="12.75">
      <c r="B8" s="3" t="s">
        <v>77</v>
      </c>
      <c r="C8" s="3" t="s">
        <v>78</v>
      </c>
      <c r="D8" s="3" t="s">
        <v>153</v>
      </c>
      <c r="E8" s="3" t="s">
        <v>79</v>
      </c>
      <c r="F8" s="3" t="s">
        <v>154</v>
      </c>
      <c r="G8" s="3" t="s">
        <v>82</v>
      </c>
      <c r="H8" s="3" t="s">
        <v>109</v>
      </c>
      <c r="I8" s="3" t="s">
        <v>43</v>
      </c>
      <c r="J8" s="3" t="s">
        <v>1145</v>
      </c>
      <c r="K8" s="3" t="s">
        <v>111</v>
      </c>
      <c r="L8" s="3" t="s">
        <v>112</v>
      </c>
      <c r="M8" s="3" t="s">
        <v>87</v>
      </c>
    </row>
    <row r="9" spans="2:13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1203</v>
      </c>
      <c r="C11" s="12"/>
      <c r="D11" s="3"/>
      <c r="E11" s="3"/>
      <c r="F11" s="3"/>
      <c r="G11" s="3"/>
      <c r="H11" s="9">
        <v>5505107</v>
      </c>
      <c r="J11" s="9">
        <v>6084.51</v>
      </c>
      <c r="L11" s="10">
        <f>J11/$J$11</f>
        <v>1</v>
      </c>
      <c r="M11" s="10">
        <f>J11/'סכום נכסי הקרן'!$C$42</f>
        <v>0.0032956003198695914</v>
      </c>
    </row>
    <row r="12" spans="2:13" ht="12.75">
      <c r="B12" s="3" t="s">
        <v>1204</v>
      </c>
      <c r="C12" s="12"/>
      <c r="D12" s="3"/>
      <c r="E12" s="3"/>
      <c r="F12" s="3"/>
      <c r="G12" s="3"/>
      <c r="H12" s="9">
        <v>5501607</v>
      </c>
      <c r="J12" s="9">
        <v>5944.86</v>
      </c>
      <c r="L12" s="10">
        <f aca="true" t="shared" si="0" ref="L12:L22">J12/$J$11</f>
        <v>0.9770482750459774</v>
      </c>
      <c r="M12" s="10">
        <f>J12/'סכום נכסי הקרן'!$C$42</f>
        <v>0.003219960607769555</v>
      </c>
    </row>
    <row r="13" spans="2:13" ht="12.75">
      <c r="B13" s="13" t="s">
        <v>509</v>
      </c>
      <c r="C13" s="14"/>
      <c r="D13" s="13"/>
      <c r="E13" s="13"/>
      <c r="F13" s="13"/>
      <c r="G13" s="13"/>
      <c r="H13" s="15">
        <v>5501607</v>
      </c>
      <c r="J13" s="15">
        <v>5944.86</v>
      </c>
      <c r="L13" s="16">
        <f t="shared" si="0"/>
        <v>0.9770482750459774</v>
      </c>
      <c r="M13" s="16">
        <f>J13/'סכום נכסי הקרן'!$C$42</f>
        <v>0.003219960607769555</v>
      </c>
    </row>
    <row r="14" spans="2:13" ht="12.75">
      <c r="B14" s="6" t="s">
        <v>1205</v>
      </c>
      <c r="C14" s="17">
        <v>200150167</v>
      </c>
      <c r="D14" s="6"/>
      <c r="E14" s="6"/>
      <c r="F14" s="6" t="s">
        <v>148</v>
      </c>
      <c r="G14" s="6" t="s">
        <v>93</v>
      </c>
      <c r="H14" s="7">
        <v>1030</v>
      </c>
      <c r="I14" s="7">
        <v>0.01</v>
      </c>
      <c r="J14" s="7">
        <v>0</v>
      </c>
      <c r="L14" s="8">
        <f t="shared" si="0"/>
        <v>0</v>
      </c>
      <c r="M14" s="8">
        <f>J14/'סכום נכסי הקרן'!$C$42</f>
        <v>0</v>
      </c>
    </row>
    <row r="15" spans="2:13" ht="12.75">
      <c r="B15" s="6" t="s">
        <v>1206</v>
      </c>
      <c r="C15" s="17">
        <v>1156927</v>
      </c>
      <c r="D15" s="6"/>
      <c r="E15" s="18">
        <v>515846558</v>
      </c>
      <c r="F15" s="6" t="s">
        <v>148</v>
      </c>
      <c r="G15" s="6" t="s">
        <v>93</v>
      </c>
      <c r="H15" s="7">
        <v>4978903</v>
      </c>
      <c r="I15" s="7">
        <v>93.8</v>
      </c>
      <c r="J15" s="7">
        <v>4670.21</v>
      </c>
      <c r="L15" s="8">
        <f t="shared" si="0"/>
        <v>0.7675572889189105</v>
      </c>
      <c r="M15" s="8">
        <f>J15/'סכום נכסי הקרן'!$C$42</f>
        <v>0.0025295620468793975</v>
      </c>
    </row>
    <row r="16" spans="2:13" ht="12.75">
      <c r="B16" s="6" t="s">
        <v>1207</v>
      </c>
      <c r="C16" s="17">
        <v>3190120</v>
      </c>
      <c r="D16" s="6"/>
      <c r="E16" s="18">
        <v>520037474</v>
      </c>
      <c r="F16" s="6" t="s">
        <v>242</v>
      </c>
      <c r="G16" s="6" t="s">
        <v>93</v>
      </c>
      <c r="H16" s="7">
        <v>446378</v>
      </c>
      <c r="I16" s="7">
        <v>0.01</v>
      </c>
      <c r="J16" s="7">
        <v>0.04</v>
      </c>
      <c r="K16" s="8"/>
      <c r="L16" s="8">
        <f t="shared" si="0"/>
        <v>6.574070878345175E-06</v>
      </c>
      <c r="M16" s="8">
        <f>J16/'סכום נכסי הקרן'!$C$42</f>
        <v>2.1665510089519722E-08</v>
      </c>
    </row>
    <row r="17" spans="2:13" ht="12.75">
      <c r="B17" s="6" t="s">
        <v>1208</v>
      </c>
      <c r="C17" s="17">
        <v>6511976</v>
      </c>
      <c r="D17" s="6"/>
      <c r="E17" s="18">
        <v>520015041</v>
      </c>
      <c r="F17" s="6" t="s">
        <v>242</v>
      </c>
      <c r="G17" s="6" t="s">
        <v>44</v>
      </c>
      <c r="H17" s="7">
        <v>25296</v>
      </c>
      <c r="I17" s="7">
        <v>1413</v>
      </c>
      <c r="J17" s="7">
        <v>1274.6</v>
      </c>
      <c r="K17" s="8"/>
      <c r="L17" s="8">
        <f t="shared" si="0"/>
        <v>0.20948276853846898</v>
      </c>
      <c r="M17" s="8">
        <f>J17/'סכום נכסי הקרן'!$C$42</f>
        <v>0.0006903714790025459</v>
      </c>
    </row>
    <row r="18" spans="2:13" ht="12.75">
      <c r="B18" s="6" t="s">
        <v>1209</v>
      </c>
      <c r="C18" s="17">
        <v>4150180</v>
      </c>
      <c r="D18" s="6"/>
      <c r="E18" s="18">
        <v>520039017</v>
      </c>
      <c r="F18" s="6" t="s">
        <v>183</v>
      </c>
      <c r="G18" s="6" t="s">
        <v>93</v>
      </c>
      <c r="H18" s="7">
        <v>50000</v>
      </c>
      <c r="I18" s="7">
        <v>0.01</v>
      </c>
      <c r="J18" s="7">
        <v>0.01</v>
      </c>
      <c r="K18" s="8"/>
      <c r="L18" s="8">
        <f t="shared" si="0"/>
        <v>1.6435177195862938E-06</v>
      </c>
      <c r="M18" s="8">
        <f>J18/'סכום נכסי הקרן'!$C$42</f>
        <v>5.4163775223799305E-09</v>
      </c>
    </row>
    <row r="19" spans="2:13" ht="12.75">
      <c r="B19" s="3" t="s">
        <v>1210</v>
      </c>
      <c r="C19" s="12"/>
      <c r="D19" s="3"/>
      <c r="E19" s="3"/>
      <c r="F19" s="3"/>
      <c r="G19" s="3"/>
      <c r="H19" s="9">
        <v>3500</v>
      </c>
      <c r="J19" s="9">
        <v>139.65</v>
      </c>
      <c r="L19" s="10">
        <f t="shared" si="0"/>
        <v>0.022951724954022593</v>
      </c>
      <c r="M19" s="10">
        <f>J19/'סכום נכסי הקרן'!$C$42</f>
        <v>7.563971210003573E-05</v>
      </c>
    </row>
    <row r="20" spans="2:13" ht="12.75">
      <c r="B20" s="13" t="s">
        <v>674</v>
      </c>
      <c r="C20" s="14"/>
      <c r="D20" s="13"/>
      <c r="E20" s="13"/>
      <c r="F20" s="13"/>
      <c r="G20" s="13"/>
      <c r="H20" s="15">
        <v>0</v>
      </c>
      <c r="J20" s="15">
        <v>0</v>
      </c>
      <c r="L20" s="16">
        <f t="shared" si="0"/>
        <v>0</v>
      </c>
      <c r="M20" s="16">
        <f>J20/'סכום נכסי הקרן'!$C$42</f>
        <v>0</v>
      </c>
    </row>
    <row r="21" spans="2:13" ht="12.75">
      <c r="B21" s="13" t="s">
        <v>687</v>
      </c>
      <c r="C21" s="14"/>
      <c r="D21" s="13"/>
      <c r="E21" s="13"/>
      <c r="F21" s="13"/>
      <c r="G21" s="13"/>
      <c r="H21" s="15">
        <v>3500</v>
      </c>
      <c r="J21" s="15">
        <v>139.65</v>
      </c>
      <c r="L21" s="16">
        <f t="shared" si="0"/>
        <v>0.022951724954022593</v>
      </c>
      <c r="M21" s="16">
        <f>J21/'סכום נכסי הקרן'!$C$42</f>
        <v>7.563971210003573E-05</v>
      </c>
    </row>
    <row r="22" spans="2:13" ht="12.75">
      <c r="B22" s="6" t="s">
        <v>1211</v>
      </c>
      <c r="C22" s="17" t="s">
        <v>1212</v>
      </c>
      <c r="D22" s="6" t="s">
        <v>404</v>
      </c>
      <c r="E22" s="6"/>
      <c r="F22" s="6" t="s">
        <v>1213</v>
      </c>
      <c r="G22" s="6" t="s">
        <v>44</v>
      </c>
      <c r="H22" s="7">
        <v>3500</v>
      </c>
      <c r="I22" s="7">
        <v>1118.9</v>
      </c>
      <c r="J22" s="7">
        <v>139.65</v>
      </c>
      <c r="K22" s="8"/>
      <c r="L22" s="8">
        <f t="shared" si="0"/>
        <v>0.022951724954022593</v>
      </c>
      <c r="M22" s="8">
        <f>J22/'סכום נכסי הקרן'!$C$42</f>
        <v>7.563971210003573E-05</v>
      </c>
    </row>
    <row r="25" spans="2:7" ht="12.75">
      <c r="B25" s="6" t="s">
        <v>103</v>
      </c>
      <c r="C25" s="17"/>
      <c r="D25" s="6"/>
      <c r="E25" s="6"/>
      <c r="F25" s="6"/>
      <c r="G25" s="6"/>
    </row>
    <row r="29" ht="12.75">
      <c r="B2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rightToLeft="1" workbookViewId="0" topLeftCell="A19">
      <selection activeCell="K12" sqref="K12:K54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1144</v>
      </c>
    </row>
    <row r="7" ht="15.75">
      <c r="B7" s="2" t="s">
        <v>1214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107</v>
      </c>
      <c r="F8" s="3" t="s">
        <v>109</v>
      </c>
      <c r="G8" s="3" t="s">
        <v>43</v>
      </c>
      <c r="H8" s="3" t="s">
        <v>1145</v>
      </c>
      <c r="I8" s="3" t="s">
        <v>111</v>
      </c>
      <c r="J8" s="3" t="s">
        <v>112</v>
      </c>
      <c r="K8" s="3" t="s">
        <v>87</v>
      </c>
    </row>
    <row r="9" spans="2:11" ht="12.75">
      <c r="B9" s="4"/>
      <c r="C9" s="4"/>
      <c r="D9" s="4"/>
      <c r="E9" s="4" t="s">
        <v>113</v>
      </c>
      <c r="F9" s="4" t="s">
        <v>115</v>
      </c>
      <c r="G9" s="4" t="s">
        <v>116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1215</v>
      </c>
      <c r="C11" s="12"/>
      <c r="D11" s="3"/>
      <c r="E11" s="3"/>
      <c r="F11" s="9">
        <v>73354926.65</v>
      </c>
      <c r="H11" s="9">
        <v>258617.5</v>
      </c>
      <c r="J11" s="10">
        <f>H11/$H$11</f>
        <v>1</v>
      </c>
      <c r="K11" s="10">
        <f>H11/'סכום נכסי הקרן'!$C$42</f>
        <v>0.14007700138940918</v>
      </c>
    </row>
    <row r="12" spans="2:11" ht="12.75">
      <c r="B12" s="3" t="s">
        <v>1216</v>
      </c>
      <c r="C12" s="12"/>
      <c r="D12" s="3"/>
      <c r="E12" s="3"/>
      <c r="F12" s="9">
        <v>43351473.6</v>
      </c>
      <c r="H12" s="9">
        <v>132780.05</v>
      </c>
      <c r="J12" s="10">
        <f aca="true" t="shared" si="0" ref="J12:J54">H12/$H$11</f>
        <v>0.5134225255444816</v>
      </c>
      <c r="K12" s="10">
        <f>H12/'סכום נכסי הקרן'!$C$42</f>
        <v>0.07191868782404832</v>
      </c>
    </row>
    <row r="13" spans="2:11" ht="12.75">
      <c r="B13" s="13" t="s">
        <v>1217</v>
      </c>
      <c r="C13" s="14"/>
      <c r="D13" s="13"/>
      <c r="E13" s="13"/>
      <c r="F13" s="15">
        <v>0</v>
      </c>
      <c r="H13" s="15">
        <v>0</v>
      </c>
      <c r="J13" s="16">
        <f t="shared" si="0"/>
        <v>0</v>
      </c>
      <c r="K13" s="16">
        <f>H13/'סכום נכסי הקרן'!$C$42</f>
        <v>0</v>
      </c>
    </row>
    <row r="14" spans="2:11" ht="12.75">
      <c r="B14" s="13" t="s">
        <v>1218</v>
      </c>
      <c r="C14" s="14"/>
      <c r="D14" s="13"/>
      <c r="E14" s="13"/>
      <c r="F14" s="15">
        <v>0</v>
      </c>
      <c r="H14" s="15">
        <v>0</v>
      </c>
      <c r="J14" s="16">
        <f t="shared" si="0"/>
        <v>0</v>
      </c>
      <c r="K14" s="16">
        <f>H14/'סכום נכסי הקרן'!$C$42</f>
        <v>0</v>
      </c>
    </row>
    <row r="15" spans="2:11" ht="12.75">
      <c r="B15" s="13" t="s">
        <v>1219</v>
      </c>
      <c r="C15" s="14"/>
      <c r="D15" s="13"/>
      <c r="E15" s="13"/>
      <c r="F15" s="15">
        <v>0</v>
      </c>
      <c r="H15" s="15">
        <v>0</v>
      </c>
      <c r="J15" s="16">
        <f t="shared" si="0"/>
        <v>0</v>
      </c>
      <c r="K15" s="16">
        <f>H15/'סכום נכסי הקרן'!$C$42</f>
        <v>0</v>
      </c>
    </row>
    <row r="16" spans="2:11" ht="12.75">
      <c r="B16" s="13" t="s">
        <v>1220</v>
      </c>
      <c r="C16" s="14"/>
      <c r="D16" s="13"/>
      <c r="E16" s="13"/>
      <c r="F16" s="15">
        <v>43351473.6</v>
      </c>
      <c r="H16" s="15">
        <v>132780.05</v>
      </c>
      <c r="J16" s="16">
        <f t="shared" si="0"/>
        <v>0.5134225255444816</v>
      </c>
      <c r="K16" s="16">
        <f>H16/'סכום נכסי הקרן'!$C$42</f>
        <v>0.07191868782404832</v>
      </c>
    </row>
    <row r="17" spans="2:11" ht="12.75">
      <c r="B17" s="6" t="s">
        <v>1221</v>
      </c>
      <c r="C17" s="17">
        <v>62006937</v>
      </c>
      <c r="D17" s="6" t="s">
        <v>44</v>
      </c>
      <c r="E17" s="6"/>
      <c r="F17" s="7">
        <v>4000000</v>
      </c>
      <c r="G17" s="7">
        <v>98.75</v>
      </c>
      <c r="H17" s="7">
        <v>14086.26</v>
      </c>
      <c r="I17" s="8">
        <v>0.012</v>
      </c>
      <c r="J17" s="8">
        <f t="shared" si="0"/>
        <v>0.05446754376637312</v>
      </c>
      <c r="K17" s="8">
        <f>H17/'סכום נכסי הקרן'!$C$42</f>
        <v>0.007629650203839952</v>
      </c>
    </row>
    <row r="18" spans="2:11" ht="12.75">
      <c r="B18" s="6" t="s">
        <v>1222</v>
      </c>
      <c r="C18" s="17">
        <v>62001250</v>
      </c>
      <c r="D18" s="6" t="s">
        <v>44</v>
      </c>
      <c r="E18" s="6"/>
      <c r="F18" s="7">
        <v>1100000</v>
      </c>
      <c r="G18" s="7">
        <v>116.11</v>
      </c>
      <c r="H18" s="7">
        <v>4554.63</v>
      </c>
      <c r="I18" s="8">
        <v>0.0109</v>
      </c>
      <c r="J18" s="8">
        <f t="shared" si="0"/>
        <v>0.017611453207922897</v>
      </c>
      <c r="K18" s="8">
        <f>H18/'סכום נכסי הקרן'!$C$42</f>
        <v>0.0024669595554757304</v>
      </c>
    </row>
    <row r="19" spans="2:11" ht="12.75">
      <c r="B19" s="6" t="s">
        <v>1223</v>
      </c>
      <c r="C19" s="17">
        <v>60615143</v>
      </c>
      <c r="D19" s="6" t="s">
        <v>44</v>
      </c>
      <c r="E19" s="6"/>
      <c r="F19" s="7">
        <v>2663016</v>
      </c>
      <c r="G19" s="7">
        <v>112.15</v>
      </c>
      <c r="H19" s="7">
        <v>10650.57</v>
      </c>
      <c r="I19" s="8">
        <v>0.0098</v>
      </c>
      <c r="J19" s="8">
        <f t="shared" si="0"/>
        <v>0.041182711920113683</v>
      </c>
      <c r="K19" s="8">
        <f>H19/'סכום נכסי הקרן'!$C$42</f>
        <v>0.005768750794853401</v>
      </c>
    </row>
    <row r="20" spans="2:11" ht="12.75">
      <c r="B20" s="6" t="s">
        <v>1224</v>
      </c>
      <c r="C20" s="17">
        <v>200369399</v>
      </c>
      <c r="D20" s="6" t="s">
        <v>93</v>
      </c>
      <c r="E20" s="6"/>
      <c r="F20" s="7">
        <v>8840540.21</v>
      </c>
      <c r="G20" s="7">
        <v>136.2</v>
      </c>
      <c r="H20" s="7">
        <v>12040.49</v>
      </c>
      <c r="I20" s="8">
        <v>0.0245</v>
      </c>
      <c r="J20" s="8">
        <f t="shared" si="0"/>
        <v>0.046557135538004966</v>
      </c>
      <c r="K20" s="8">
        <f>H20/'סכום נכסי הקרן'!$C$42</f>
        <v>0.006521583939444033</v>
      </c>
    </row>
    <row r="21" spans="2:11" ht="12.75">
      <c r="B21" s="6" t="s">
        <v>1225</v>
      </c>
      <c r="C21" s="17">
        <v>200369398</v>
      </c>
      <c r="D21" s="6" t="s">
        <v>93</v>
      </c>
      <c r="E21" s="6"/>
      <c r="F21" s="7">
        <v>3893482.75</v>
      </c>
      <c r="G21" s="7">
        <v>114.87</v>
      </c>
      <c r="H21" s="7">
        <v>4472.37</v>
      </c>
      <c r="I21" s="8">
        <v>0.0108</v>
      </c>
      <c r="J21" s="8">
        <f t="shared" si="0"/>
        <v>0.017293377284986516</v>
      </c>
      <c r="K21" s="8">
        <f>H21/'סכום נכסי הקרן'!$C$42</f>
        <v>0.002422404433976633</v>
      </c>
    </row>
    <row r="22" spans="2:11" ht="12.75">
      <c r="B22" s="6" t="s">
        <v>1226</v>
      </c>
      <c r="C22" s="17">
        <v>200561505</v>
      </c>
      <c r="D22" s="6" t="s">
        <v>93</v>
      </c>
      <c r="E22" s="6"/>
      <c r="F22" s="7">
        <v>21097</v>
      </c>
      <c r="G22" s="7">
        <v>93.8</v>
      </c>
      <c r="H22" s="7">
        <v>19.79</v>
      </c>
      <c r="I22" s="47"/>
      <c r="J22" s="8">
        <f t="shared" si="0"/>
        <v>7.652227710808433E-05</v>
      </c>
      <c r="K22" s="8">
        <f>H22/'סכום נכסי הקרן'!$C$42</f>
        <v>1.0719011116789882E-05</v>
      </c>
    </row>
    <row r="23" spans="2:11" ht="12.75">
      <c r="B23" s="6" t="s">
        <v>1227</v>
      </c>
      <c r="C23" s="17">
        <v>60406055</v>
      </c>
      <c r="D23" s="6" t="s">
        <v>44</v>
      </c>
      <c r="E23" s="6"/>
      <c r="F23" s="7">
        <v>1836452.38</v>
      </c>
      <c r="G23" s="7">
        <v>106.62</v>
      </c>
      <c r="H23" s="7">
        <v>6982.59</v>
      </c>
      <c r="I23" s="8">
        <v>0.0134</v>
      </c>
      <c r="J23" s="8">
        <f t="shared" si="0"/>
        <v>0.026999680996065617</v>
      </c>
      <c r="K23" s="8">
        <f>H23/'סכום נכסי הקרן'!$C$42</f>
        <v>0.003782034352399488</v>
      </c>
    </row>
    <row r="24" spans="2:11" ht="12.75">
      <c r="B24" s="6" t="s">
        <v>1228</v>
      </c>
      <c r="C24" s="17">
        <v>62005069</v>
      </c>
      <c r="D24" s="6" t="s">
        <v>44</v>
      </c>
      <c r="E24" s="6"/>
      <c r="F24" s="7">
        <v>551150</v>
      </c>
      <c r="G24" s="7">
        <v>87.98</v>
      </c>
      <c r="H24" s="7">
        <v>1729.12</v>
      </c>
      <c r="I24" s="8">
        <v>0.0013</v>
      </c>
      <c r="J24" s="8">
        <f t="shared" si="0"/>
        <v>0.0066860131274952385</v>
      </c>
      <c r="K24" s="8">
        <f>H24/'סכום נכסי הקרן'!$C$42</f>
        <v>0.0009365566701497584</v>
      </c>
    </row>
    <row r="25" spans="2:11" ht="12.75">
      <c r="B25" s="6" t="s">
        <v>1229</v>
      </c>
      <c r="C25" s="17">
        <v>200264273</v>
      </c>
      <c r="D25" s="6" t="s">
        <v>93</v>
      </c>
      <c r="E25" s="6"/>
      <c r="F25" s="7">
        <v>271171.31</v>
      </c>
      <c r="G25" s="7">
        <v>79.46</v>
      </c>
      <c r="H25" s="7">
        <v>215.48</v>
      </c>
      <c r="I25" s="8">
        <v>0.0002</v>
      </c>
      <c r="J25" s="8">
        <f t="shared" si="0"/>
        <v>0.00083319960946185</v>
      </c>
      <c r="K25" s="8">
        <f>H25/'סכום נכסי הקרן'!$C$42</f>
        <v>0.00011671210285224274</v>
      </c>
    </row>
    <row r="26" spans="2:11" ht="12.75">
      <c r="B26" s="6" t="s">
        <v>1230</v>
      </c>
      <c r="C26" s="17">
        <v>99840907</v>
      </c>
      <c r="D26" s="6" t="s">
        <v>44</v>
      </c>
      <c r="E26" s="6"/>
      <c r="F26" s="7">
        <v>554898</v>
      </c>
      <c r="G26" s="7">
        <v>56.39</v>
      </c>
      <c r="H26" s="7">
        <v>1115.91</v>
      </c>
      <c r="I26" s="8">
        <v>0.0019</v>
      </c>
      <c r="J26" s="8">
        <f t="shared" si="0"/>
        <v>0.0043149052171643455</v>
      </c>
      <c r="K26" s="8">
        <f>H26/'סכום נכסי הקרן'!$C$42</f>
        <v>0.0006044189840998989</v>
      </c>
    </row>
    <row r="27" spans="2:11" ht="12.75">
      <c r="B27" s="6" t="s">
        <v>1231</v>
      </c>
      <c r="C27" s="17">
        <v>99840908</v>
      </c>
      <c r="D27" s="6" t="s">
        <v>44</v>
      </c>
      <c r="E27" s="6"/>
      <c r="F27" s="7">
        <v>1701688</v>
      </c>
      <c r="G27" s="7">
        <v>112.56</v>
      </c>
      <c r="H27" s="7">
        <v>6830.56</v>
      </c>
      <c r="I27" s="8">
        <v>0.0033</v>
      </c>
      <c r="J27" s="8">
        <f t="shared" si="0"/>
        <v>0.02641182441250109</v>
      </c>
      <c r="K27" s="8">
        <f>H27/'סכום נכסי הקרן'!$C$42</f>
        <v>0.0036996891649267462</v>
      </c>
    </row>
    <row r="28" spans="2:11" ht="12.75">
      <c r="B28" s="6" t="s">
        <v>1232</v>
      </c>
      <c r="C28" s="17">
        <v>99840850</v>
      </c>
      <c r="D28" s="6" t="s">
        <v>44</v>
      </c>
      <c r="E28" s="6"/>
      <c r="F28" s="7">
        <v>1323254</v>
      </c>
      <c r="G28" s="7">
        <v>9.57</v>
      </c>
      <c r="H28" s="7">
        <v>451.68</v>
      </c>
      <c r="I28" s="8">
        <v>0.0148</v>
      </c>
      <c r="J28" s="8">
        <f t="shared" si="0"/>
        <v>0.001746517540382998</v>
      </c>
      <c r="K28" s="8">
        <f>H28/'סכום נכסי הקרן'!$C$42</f>
        <v>0.00024464693993085673</v>
      </c>
    </row>
    <row r="29" spans="2:11" ht="12.75">
      <c r="B29" s="6" t="s">
        <v>1233</v>
      </c>
      <c r="C29" s="17">
        <v>200259737</v>
      </c>
      <c r="D29" s="6" t="s">
        <v>93</v>
      </c>
      <c r="E29" s="6"/>
      <c r="F29" s="7">
        <v>7924525.28</v>
      </c>
      <c r="G29" s="7">
        <v>79</v>
      </c>
      <c r="H29" s="7">
        <v>6260</v>
      </c>
      <c r="I29" s="8">
        <v>0.0048</v>
      </c>
      <c r="J29" s="8">
        <f t="shared" si="0"/>
        <v>0.024205631869459725</v>
      </c>
      <c r="K29" s="8">
        <f>H29/'סכום נכסי הקרן'!$C$42</f>
        <v>0.0033906523290098364</v>
      </c>
    </row>
    <row r="30" spans="2:11" ht="12.75">
      <c r="B30" s="6" t="s">
        <v>1234</v>
      </c>
      <c r="C30" s="17">
        <v>200262608</v>
      </c>
      <c r="D30" s="6" t="s">
        <v>93</v>
      </c>
      <c r="E30" s="6"/>
      <c r="F30" s="7">
        <v>3360688.21</v>
      </c>
      <c r="G30" s="7">
        <v>153.52</v>
      </c>
      <c r="H30" s="7">
        <v>5159.47</v>
      </c>
      <c r="I30" s="8">
        <v>0.0028</v>
      </c>
      <c r="J30" s="8">
        <f t="shared" si="0"/>
        <v>0.01995019671909287</v>
      </c>
      <c r="K30" s="8">
        <f>H30/'סכום נכסי הקרן'!$C$42</f>
        <v>0.002794563733539358</v>
      </c>
    </row>
    <row r="31" spans="2:11" ht="12.75">
      <c r="B31" s="6" t="s">
        <v>1235</v>
      </c>
      <c r="C31" s="17">
        <v>200369218</v>
      </c>
      <c r="D31" s="6" t="s">
        <v>93</v>
      </c>
      <c r="E31" s="6"/>
      <c r="F31" s="7">
        <v>2000000</v>
      </c>
      <c r="G31" s="7">
        <v>109.36</v>
      </c>
      <c r="H31" s="7">
        <v>2187.27</v>
      </c>
      <c r="I31" s="8">
        <v>0.0051</v>
      </c>
      <c r="J31" s="8">
        <f t="shared" si="0"/>
        <v>0.008457548309762487</v>
      </c>
      <c r="K31" s="8">
        <f>H31/'סכום נכסי הקרן'!$C$42</f>
        <v>0.001184708006337595</v>
      </c>
    </row>
    <row r="32" spans="2:11" ht="12.75">
      <c r="B32" s="6" t="s">
        <v>1236</v>
      </c>
      <c r="C32" s="17">
        <v>200189868</v>
      </c>
      <c r="D32" s="6" t="s">
        <v>93</v>
      </c>
      <c r="E32" s="6"/>
      <c r="F32" s="7">
        <v>3166144</v>
      </c>
      <c r="G32" s="7">
        <v>99.51</v>
      </c>
      <c r="H32" s="7">
        <v>3150.55</v>
      </c>
      <c r="I32" s="8">
        <v>0.0038</v>
      </c>
      <c r="J32" s="8">
        <f t="shared" si="0"/>
        <v>0.012182276914748616</v>
      </c>
      <c r="K32" s="8">
        <f>H32/'סכום נכסי הקרן'!$C$42</f>
        <v>0.001706456820313409</v>
      </c>
    </row>
    <row r="33" spans="2:11" ht="12.75">
      <c r="B33" s="6" t="s">
        <v>1237</v>
      </c>
      <c r="C33" s="17">
        <v>99840796</v>
      </c>
      <c r="D33" s="6" t="s">
        <v>44</v>
      </c>
      <c r="E33" s="6"/>
      <c r="F33" s="7">
        <v>105192</v>
      </c>
      <c r="G33" s="7">
        <v>0</v>
      </c>
      <c r="H33" s="7">
        <v>0</v>
      </c>
      <c r="J33" s="8">
        <f t="shared" si="0"/>
        <v>0</v>
      </c>
      <c r="K33" s="8">
        <f>H33/'סכום נכסי הקרן'!$C$42</f>
        <v>0</v>
      </c>
    </row>
    <row r="34" spans="2:11" ht="12.75">
      <c r="B34" s="6" t="s">
        <v>1238</v>
      </c>
      <c r="C34" s="17">
        <v>200996061</v>
      </c>
      <c r="D34" s="6" t="s">
        <v>93</v>
      </c>
      <c r="E34" s="6"/>
      <c r="F34" s="7">
        <v>7284.25</v>
      </c>
      <c r="G34" s="7">
        <v>140888.14</v>
      </c>
      <c r="H34" s="7">
        <v>10262.64</v>
      </c>
      <c r="I34" s="8">
        <v>0</v>
      </c>
      <c r="J34" s="8">
        <f t="shared" si="0"/>
        <v>0.03968269741993485</v>
      </c>
      <c r="K34" s="8">
        <f>H34/'סכום נכסי הקרן'!$C$42</f>
        <v>0.005558633261627716</v>
      </c>
    </row>
    <row r="35" spans="2:11" ht="12.75">
      <c r="B35" s="6" t="s">
        <v>1239</v>
      </c>
      <c r="C35" s="17">
        <v>200996060</v>
      </c>
      <c r="D35" s="6" t="s">
        <v>93</v>
      </c>
      <c r="E35" s="6"/>
      <c r="F35" s="7">
        <v>16304.29</v>
      </c>
      <c r="G35" s="7">
        <v>140892.61</v>
      </c>
      <c r="H35" s="7">
        <v>22971.54</v>
      </c>
      <c r="I35" s="8">
        <v>0</v>
      </c>
      <c r="J35" s="8">
        <f t="shared" si="0"/>
        <v>0.08882438350072984</v>
      </c>
      <c r="K35" s="8">
        <f>H35/'סכום נכסי הקרן'!$C$42</f>
        <v>0.012442253291045147</v>
      </c>
    </row>
    <row r="36" spans="2:11" ht="12.75">
      <c r="B36" s="6" t="s">
        <v>1240</v>
      </c>
      <c r="C36" s="17">
        <v>200379949</v>
      </c>
      <c r="D36" s="6" t="s">
        <v>93</v>
      </c>
      <c r="E36" s="6"/>
      <c r="F36" s="7">
        <v>9054.42</v>
      </c>
      <c r="G36" s="7">
        <v>109561.23</v>
      </c>
      <c r="H36" s="7">
        <v>9920.13</v>
      </c>
      <c r="I36" s="8">
        <v>0</v>
      </c>
      <c r="J36" s="8">
        <f t="shared" si="0"/>
        <v>0.03835830908581205</v>
      </c>
      <c r="K36" s="8">
        <f>H36/'סכום נכסי הקרן'!$C$42</f>
        <v>0.005373116915108681</v>
      </c>
    </row>
    <row r="37" spans="2:11" ht="12.75">
      <c r="B37" s="6" t="s">
        <v>1241</v>
      </c>
      <c r="C37" s="17">
        <v>200379950</v>
      </c>
      <c r="D37" s="6" t="s">
        <v>93</v>
      </c>
      <c r="E37" s="6"/>
      <c r="F37" s="7">
        <v>5531.5</v>
      </c>
      <c r="G37" s="7">
        <v>175703.09</v>
      </c>
      <c r="H37" s="7">
        <v>9719.02</v>
      </c>
      <c r="I37" s="8">
        <v>0</v>
      </c>
      <c r="J37" s="8">
        <f t="shared" si="0"/>
        <v>0.037580674161647995</v>
      </c>
      <c r="K37" s="8">
        <f>H37/'סכום נכסי הקרן'!$C$42</f>
        <v>0.0052641881467561</v>
      </c>
    </row>
    <row r="38" spans="2:11" ht="12.75">
      <c r="B38" s="3" t="s">
        <v>1242</v>
      </c>
      <c r="C38" s="12"/>
      <c r="D38" s="3"/>
      <c r="E38" s="3"/>
      <c r="F38" s="9">
        <v>30003453.05</v>
      </c>
      <c r="H38" s="9">
        <v>125837.44</v>
      </c>
      <c r="J38" s="10">
        <f t="shared" si="0"/>
        <v>0.48657743578837476</v>
      </c>
      <c r="K38" s="10">
        <f>H38/'סכום נכסי הקרן'!$C$42</f>
        <v>0.06815830814898331</v>
      </c>
    </row>
    <row r="39" spans="2:11" ht="12.75">
      <c r="B39" s="13" t="s">
        <v>1217</v>
      </c>
      <c r="C39" s="14"/>
      <c r="D39" s="13"/>
      <c r="E39" s="13"/>
      <c r="F39" s="15">
        <v>0</v>
      </c>
      <c r="H39" s="15">
        <v>0</v>
      </c>
      <c r="J39" s="16">
        <f t="shared" si="0"/>
        <v>0</v>
      </c>
      <c r="K39" s="16">
        <f>H39/'סכום נכסי הקרן'!$C$42</f>
        <v>0</v>
      </c>
    </row>
    <row r="40" spans="2:11" ht="12.75">
      <c r="B40" s="13" t="s">
        <v>1218</v>
      </c>
      <c r="C40" s="14"/>
      <c r="D40" s="13"/>
      <c r="E40" s="13"/>
      <c r="F40" s="15">
        <v>0</v>
      </c>
      <c r="H40" s="15">
        <v>0</v>
      </c>
      <c r="J40" s="16">
        <f t="shared" si="0"/>
        <v>0</v>
      </c>
      <c r="K40" s="16">
        <f>H40/'סכום נכסי הקרן'!$C$42</f>
        <v>0</v>
      </c>
    </row>
    <row r="41" spans="2:11" ht="12.75">
      <c r="B41" s="13" t="s">
        <v>1219</v>
      </c>
      <c r="C41" s="14"/>
      <c r="D41" s="13"/>
      <c r="E41" s="13"/>
      <c r="F41" s="15">
        <v>4696753.94</v>
      </c>
      <c r="H41" s="15">
        <v>11265.44</v>
      </c>
      <c r="J41" s="16">
        <f t="shared" si="0"/>
        <v>0.04356023857627578</v>
      </c>
      <c r="K41" s="16">
        <f>H41/'סכום נכסי הקרן'!$C$42</f>
        <v>0.006101787599571977</v>
      </c>
    </row>
    <row r="42" spans="2:11" ht="12.75">
      <c r="B42" s="6" t="s">
        <v>1243</v>
      </c>
      <c r="C42" s="17">
        <v>62002044</v>
      </c>
      <c r="D42" s="6" t="s">
        <v>44</v>
      </c>
      <c r="E42" s="6"/>
      <c r="F42" s="7">
        <v>1471305.15</v>
      </c>
      <c r="G42" s="7">
        <v>98.75</v>
      </c>
      <c r="H42" s="7">
        <v>5181.05</v>
      </c>
      <c r="I42" s="8">
        <v>0.0209</v>
      </c>
      <c r="J42" s="8">
        <f t="shared" si="0"/>
        <v>0.02003364041489845</v>
      </c>
      <c r="K42" s="8">
        <f>H42/'סכום נכסי הקרן'!$C$42</f>
        <v>0.002806252276232654</v>
      </c>
    </row>
    <row r="43" spans="2:11" ht="12.75">
      <c r="B43" s="6" t="s">
        <v>1244</v>
      </c>
      <c r="C43" s="17">
        <v>9840555</v>
      </c>
      <c r="D43" s="6" t="s">
        <v>44</v>
      </c>
      <c r="E43" s="6"/>
      <c r="F43" s="7">
        <v>2274870</v>
      </c>
      <c r="G43" s="7">
        <v>29.86</v>
      </c>
      <c r="H43" s="7">
        <v>2422.33</v>
      </c>
      <c r="I43" s="8">
        <v>0.0209</v>
      </c>
      <c r="J43" s="8">
        <f t="shared" si="0"/>
        <v>0.00936645818631763</v>
      </c>
      <c r="K43" s="8">
        <f>H43/'סכום נכסי הקרן'!$C$42</f>
        <v>0.0013120253763786577</v>
      </c>
    </row>
    <row r="44" spans="2:11" ht="12.75">
      <c r="B44" s="6" t="s">
        <v>1245</v>
      </c>
      <c r="C44" s="17">
        <v>9840665</v>
      </c>
      <c r="D44" s="6" t="s">
        <v>49</v>
      </c>
      <c r="E44" s="6"/>
      <c r="F44" s="7">
        <v>32472</v>
      </c>
      <c r="G44" s="7">
        <v>82.8</v>
      </c>
      <c r="H44" s="7">
        <v>109.21</v>
      </c>
      <c r="I44" s="8">
        <v>0.0017</v>
      </c>
      <c r="J44" s="8">
        <f t="shared" si="0"/>
        <v>0.00042228387483445626</v>
      </c>
      <c r="K44" s="8">
        <f>H44/'סכום נכסי הקרן'!$C$42</f>
        <v>5.915225892191122E-05</v>
      </c>
    </row>
    <row r="45" spans="2:11" ht="12.75">
      <c r="B45" s="6" t="s">
        <v>1246</v>
      </c>
      <c r="C45" s="17">
        <v>60409133</v>
      </c>
      <c r="D45" s="6" t="s">
        <v>44</v>
      </c>
      <c r="E45" s="6"/>
      <c r="F45" s="7">
        <v>918106.79</v>
      </c>
      <c r="G45" s="7">
        <v>108.52</v>
      </c>
      <c r="H45" s="7">
        <v>3552.85</v>
      </c>
      <c r="I45" s="8">
        <v>0.0127</v>
      </c>
      <c r="J45" s="8">
        <f t="shared" si="0"/>
        <v>0.013737856100225236</v>
      </c>
      <c r="K45" s="8">
        <f>H45/'סכום נכסי הקרן'!$C$42</f>
        <v>0.0019243576880387536</v>
      </c>
    </row>
    <row r="46" spans="2:11" ht="12.75">
      <c r="B46" s="13" t="s">
        <v>1220</v>
      </c>
      <c r="C46" s="14"/>
      <c r="D46" s="13"/>
      <c r="E46" s="13"/>
      <c r="F46" s="15">
        <v>25306699.11</v>
      </c>
      <c r="H46" s="15">
        <v>114572</v>
      </c>
      <c r="J46" s="16">
        <f t="shared" si="0"/>
        <v>0.4430171972120989</v>
      </c>
      <c r="K46" s="16">
        <f>H46/'סכום נכסי הקרן'!$C$42</f>
        <v>0.06205652054941134</v>
      </c>
    </row>
    <row r="47" spans="2:11" ht="12.75">
      <c r="B47" s="6" t="s">
        <v>1247</v>
      </c>
      <c r="C47" s="17">
        <v>60404803</v>
      </c>
      <c r="D47" s="6" t="s">
        <v>44</v>
      </c>
      <c r="E47" s="6"/>
      <c r="F47" s="7">
        <v>4005423.46</v>
      </c>
      <c r="G47" s="7">
        <v>131.61</v>
      </c>
      <c r="H47" s="7">
        <v>18797.93</v>
      </c>
      <c r="I47" s="8">
        <v>0.0079</v>
      </c>
      <c r="J47" s="8">
        <f t="shared" si="0"/>
        <v>0.07268622579678483</v>
      </c>
      <c r="K47" s="8">
        <f>H47/'סכום נכסי הקרן'!$C$42</f>
        <v>0.010181668551927137</v>
      </c>
    </row>
    <row r="48" spans="2:11" ht="12.75">
      <c r="B48" s="6" t="s">
        <v>1248</v>
      </c>
      <c r="C48" s="17">
        <v>60419041</v>
      </c>
      <c r="D48" s="6" t="s">
        <v>44</v>
      </c>
      <c r="E48" s="6"/>
      <c r="F48" s="7">
        <v>1043575</v>
      </c>
      <c r="G48" s="7">
        <v>114.89</v>
      </c>
      <c r="H48" s="7">
        <v>4275.56</v>
      </c>
      <c r="I48" s="8">
        <v>0.0002</v>
      </c>
      <c r="J48" s="8">
        <f t="shared" si="0"/>
        <v>0.01653236923255387</v>
      </c>
      <c r="K48" s="8">
        <f>H48/'סכום נכסי הקרן'!$C$42</f>
        <v>0.0023158047079586738</v>
      </c>
    </row>
    <row r="49" spans="2:11" ht="12.75">
      <c r="B49" s="6" t="s">
        <v>1249</v>
      </c>
      <c r="C49" s="17">
        <v>60610870</v>
      </c>
      <c r="D49" s="6" t="s">
        <v>44</v>
      </c>
      <c r="E49" s="6"/>
      <c r="F49" s="7">
        <v>995387</v>
      </c>
      <c r="G49" s="7">
        <v>119.37</v>
      </c>
      <c r="H49" s="7">
        <v>4237.13</v>
      </c>
      <c r="I49" s="8">
        <v>0.0003</v>
      </c>
      <c r="J49" s="8">
        <f t="shared" si="0"/>
        <v>0.016383771399847265</v>
      </c>
      <c r="K49" s="8">
        <f>H49/'סכום נכסי הקרן'!$C$42</f>
        <v>0.0022949895691401676</v>
      </c>
    </row>
    <row r="50" spans="2:11" ht="12.75">
      <c r="B50" s="6" t="s">
        <v>1250</v>
      </c>
      <c r="C50" s="17" t="s">
        <v>1251</v>
      </c>
      <c r="D50" s="6" t="s">
        <v>44</v>
      </c>
      <c r="E50" s="6"/>
      <c r="F50" s="7">
        <v>6832942.03</v>
      </c>
      <c r="G50" s="7">
        <v>123.46</v>
      </c>
      <c r="H50" s="7">
        <v>30082.77</v>
      </c>
      <c r="I50" s="8">
        <v>0.0436</v>
      </c>
      <c r="J50" s="8">
        <f t="shared" si="0"/>
        <v>0.11632147863156979</v>
      </c>
      <c r="K50" s="8">
        <f>H50/'סכום נכסי הקרן'!$C$42</f>
        <v>0.01629396392389253</v>
      </c>
    </row>
    <row r="51" spans="2:11" ht="12.75">
      <c r="B51" s="6" t="s">
        <v>1252</v>
      </c>
      <c r="C51" s="17">
        <v>60404811</v>
      </c>
      <c r="D51" s="6" t="s">
        <v>44</v>
      </c>
      <c r="E51" s="6"/>
      <c r="F51" s="7">
        <v>8148559</v>
      </c>
      <c r="G51" s="7">
        <v>131.09</v>
      </c>
      <c r="H51" s="7">
        <v>38090.54</v>
      </c>
      <c r="I51" s="8">
        <v>0.0103</v>
      </c>
      <c r="J51" s="8">
        <f t="shared" si="0"/>
        <v>0.14728523785126685</v>
      </c>
      <c r="K51" s="8">
        <f>H51/'סכום נכסי הקרן'!$C$42</f>
        <v>0.020631274467131363</v>
      </c>
    </row>
    <row r="52" spans="2:11" ht="12.75">
      <c r="B52" s="6" t="s">
        <v>1253</v>
      </c>
      <c r="C52" s="17">
        <v>62003409</v>
      </c>
      <c r="D52" s="6" t="s">
        <v>44</v>
      </c>
      <c r="E52" s="6"/>
      <c r="F52" s="7">
        <v>534094</v>
      </c>
      <c r="G52" s="7">
        <v>110.05</v>
      </c>
      <c r="H52" s="7">
        <v>2095.91</v>
      </c>
      <c r="I52" s="8">
        <v>0.0127</v>
      </c>
      <c r="J52" s="8">
        <f t="shared" si="0"/>
        <v>0.008104285286185196</v>
      </c>
      <c r="K52" s="8">
        <f>H52/'סכום נכסי הקרן'!$C$42</f>
        <v>0.001135223981293132</v>
      </c>
    </row>
    <row r="53" spans="2:11" ht="12.75">
      <c r="B53" s="6" t="s">
        <v>1254</v>
      </c>
      <c r="C53" s="17" t="s">
        <v>1255</v>
      </c>
      <c r="D53" s="6" t="s">
        <v>44</v>
      </c>
      <c r="E53" s="6"/>
      <c r="F53" s="7">
        <v>1061718.62</v>
      </c>
      <c r="G53" s="7">
        <v>110.32</v>
      </c>
      <c r="H53" s="7">
        <v>4176.67</v>
      </c>
      <c r="I53" s="8">
        <v>0.0172</v>
      </c>
      <c r="J53" s="8">
        <f t="shared" si="0"/>
        <v>0.016149989849874816</v>
      </c>
      <c r="K53" s="8">
        <f>H53/'סכום נכסי הקרן'!$C$42</f>
        <v>0.0022622421506398585</v>
      </c>
    </row>
    <row r="54" spans="2:11" ht="12.75">
      <c r="B54" s="6" t="s">
        <v>1256</v>
      </c>
      <c r="C54" s="17">
        <v>60366762</v>
      </c>
      <c r="D54" s="6" t="s">
        <v>44</v>
      </c>
      <c r="E54" s="6"/>
      <c r="F54" s="7">
        <v>2685000</v>
      </c>
      <c r="G54" s="7">
        <v>133.85</v>
      </c>
      <c r="H54" s="7">
        <v>12815.5</v>
      </c>
      <c r="I54" s="8">
        <v>0.0865</v>
      </c>
      <c r="J54" s="8">
        <f t="shared" si="0"/>
        <v>0.049553877831159915</v>
      </c>
      <c r="K54" s="8">
        <f>H54/'סכום נכסי הקרן'!$C$42</f>
        <v>0.006941358613806</v>
      </c>
    </row>
    <row r="57" spans="2:5" ht="12.75">
      <c r="B57" s="6" t="s">
        <v>103</v>
      </c>
      <c r="C57" s="17"/>
      <c r="D57" s="6"/>
      <c r="E57" s="6"/>
    </row>
    <row r="61" ht="12.75">
      <c r="B6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5"/>
  <sheetViews>
    <sheetView rightToLeft="1" workbookViewId="0" topLeftCell="A1">
      <selection activeCell="L12" sqref="L12:L18"/>
    </sheetView>
  </sheetViews>
  <sheetFormatPr defaultColWidth="9.140625" defaultRowHeight="12.75"/>
  <cols>
    <col min="2" max="2" width="32.7109375" style="0" customWidth="1"/>
    <col min="3" max="3" width="15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1144</v>
      </c>
    </row>
    <row r="7" ht="15.75">
      <c r="B7" s="2" t="s">
        <v>1257</v>
      </c>
    </row>
    <row r="8" spans="2:12" ht="12.75">
      <c r="B8" s="3" t="s">
        <v>77</v>
      </c>
      <c r="C8" s="3" t="s">
        <v>78</v>
      </c>
      <c r="D8" s="3" t="s">
        <v>154</v>
      </c>
      <c r="E8" s="3" t="s">
        <v>82</v>
      </c>
      <c r="F8" s="3" t="s">
        <v>107</v>
      </c>
      <c r="G8" s="3" t="s">
        <v>109</v>
      </c>
      <c r="H8" s="3" t="s">
        <v>43</v>
      </c>
      <c r="I8" s="3" t="s">
        <v>1145</v>
      </c>
      <c r="J8" s="3" t="s">
        <v>111</v>
      </c>
      <c r="K8" s="3" t="s">
        <v>112</v>
      </c>
      <c r="L8" s="3" t="s">
        <v>87</v>
      </c>
    </row>
    <row r="9" spans="2:12" ht="12.75">
      <c r="B9" s="4"/>
      <c r="C9" s="4"/>
      <c r="D9" s="4"/>
      <c r="E9" s="4"/>
      <c r="F9" s="4" t="s">
        <v>113</v>
      </c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1258</v>
      </c>
      <c r="C11" s="12"/>
      <c r="D11" s="3"/>
      <c r="E11" s="3"/>
      <c r="F11" s="3"/>
      <c r="G11" s="9">
        <v>382892</v>
      </c>
      <c r="I11" s="9">
        <v>239.64</v>
      </c>
      <c r="K11" s="10">
        <v>1</v>
      </c>
      <c r="L11" s="10">
        <f>I11/'סכום נכסי הקרן'!$C$42</f>
        <v>0.00012979807094631266</v>
      </c>
    </row>
    <row r="12" spans="2:12" ht="12.75">
      <c r="B12" s="3" t="s">
        <v>1259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f>I12/'סכום נכסי הקרן'!$C$42</f>
        <v>0</v>
      </c>
    </row>
    <row r="13" spans="2:12" ht="12.75">
      <c r="B13" s="13" t="s">
        <v>1122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f>I13/'סכום נכסי הקרן'!$C$42</f>
        <v>0</v>
      </c>
    </row>
    <row r="14" spans="2:12" ht="12.75">
      <c r="B14" s="3" t="s">
        <v>1260</v>
      </c>
      <c r="C14" s="12"/>
      <c r="D14" s="3"/>
      <c r="E14" s="3"/>
      <c r="F14" s="3"/>
      <c r="G14" s="9">
        <v>382892</v>
      </c>
      <c r="I14" s="9">
        <v>239.64</v>
      </c>
      <c r="K14" s="10">
        <v>1</v>
      </c>
      <c r="L14" s="10">
        <f>I14/'סכום נכסי הקרן'!$C$42</f>
        <v>0.00012979807094631266</v>
      </c>
    </row>
    <row r="15" spans="2:12" ht="12.75">
      <c r="B15" s="13" t="s">
        <v>1125</v>
      </c>
      <c r="C15" s="14"/>
      <c r="D15" s="13"/>
      <c r="E15" s="13"/>
      <c r="F15" s="13"/>
      <c r="G15" s="15">
        <v>382892</v>
      </c>
      <c r="I15" s="15">
        <v>239.64</v>
      </c>
      <c r="K15" s="16">
        <v>1</v>
      </c>
      <c r="L15" s="16">
        <f>I15/'סכום נכסי הקרן'!$C$42</f>
        <v>0.00012979807094631266</v>
      </c>
    </row>
    <row r="16" spans="2:12" ht="12.75">
      <c r="B16" s="6" t="s">
        <v>1261</v>
      </c>
      <c r="C16" s="17">
        <v>71100942</v>
      </c>
      <c r="D16" s="6" t="s">
        <v>148</v>
      </c>
      <c r="E16" s="6" t="s">
        <v>44</v>
      </c>
      <c r="F16" s="6"/>
      <c r="G16" s="7">
        <v>70831</v>
      </c>
      <c r="H16" s="7">
        <v>0</v>
      </c>
      <c r="I16" s="7">
        <v>0</v>
      </c>
      <c r="K16" s="8">
        <v>0</v>
      </c>
      <c r="L16" s="8">
        <f>I16/'סכום נכסי הקרן'!$C$42</f>
        <v>0</v>
      </c>
    </row>
    <row r="17" spans="2:12" ht="12.75">
      <c r="B17" s="6" t="s">
        <v>1262</v>
      </c>
      <c r="C17" s="17">
        <v>71100943</v>
      </c>
      <c r="D17" s="6" t="s">
        <v>148</v>
      </c>
      <c r="E17" s="6" t="s">
        <v>44</v>
      </c>
      <c r="F17" s="6"/>
      <c r="G17" s="7">
        <v>72061</v>
      </c>
      <c r="H17" s="7">
        <v>0</v>
      </c>
      <c r="I17" s="7">
        <v>0</v>
      </c>
      <c r="K17" s="8">
        <v>0</v>
      </c>
      <c r="L17" s="8">
        <f>I17/'סכום נכסי הקרן'!$C$42</f>
        <v>0</v>
      </c>
    </row>
    <row r="18" spans="2:12" ht="12.75">
      <c r="B18" s="6" t="s">
        <v>749</v>
      </c>
      <c r="C18" s="17" t="s">
        <v>1263</v>
      </c>
      <c r="D18" s="6" t="s">
        <v>148</v>
      </c>
      <c r="E18" s="6" t="s">
        <v>44</v>
      </c>
      <c r="F18" s="6"/>
      <c r="G18" s="7">
        <v>240000</v>
      </c>
      <c r="H18" s="7">
        <v>0</v>
      </c>
      <c r="I18" s="7">
        <v>239.64</v>
      </c>
      <c r="J18" s="8">
        <v>0.1134</v>
      </c>
      <c r="K18" s="8">
        <v>1</v>
      </c>
      <c r="L18" s="8">
        <f>I18/'סכום נכסי הקרן'!$C$42</f>
        <v>0.00012979807094631266</v>
      </c>
    </row>
    <row r="21" spans="2:6" ht="12.75">
      <c r="B21" s="6" t="s">
        <v>103</v>
      </c>
      <c r="C21" s="17"/>
      <c r="D21" s="6"/>
      <c r="E21" s="6"/>
      <c r="F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1144</v>
      </c>
    </row>
    <row r="7" ht="15.75">
      <c r="B7" s="2" t="s">
        <v>1264</v>
      </c>
    </row>
    <row r="8" spans="2:12" ht="12.75">
      <c r="B8" s="3" t="s">
        <v>77</v>
      </c>
      <c r="C8" s="3" t="s">
        <v>78</v>
      </c>
      <c r="D8" s="3" t="s">
        <v>154</v>
      </c>
      <c r="E8" s="3" t="s">
        <v>107</v>
      </c>
      <c r="F8" s="3" t="s">
        <v>82</v>
      </c>
      <c r="G8" s="3" t="s">
        <v>109</v>
      </c>
      <c r="H8" s="3" t="s">
        <v>43</v>
      </c>
      <c r="I8" s="3" t="s">
        <v>1145</v>
      </c>
      <c r="J8" s="3" t="s">
        <v>111</v>
      </c>
      <c r="K8" s="3" t="s">
        <v>112</v>
      </c>
      <c r="L8" s="3" t="s">
        <v>87</v>
      </c>
    </row>
    <row r="9" spans="2:12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1265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1266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1267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1268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1269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1270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1271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1272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1267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1273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1270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1274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1271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103</v>
      </c>
      <c r="C26" s="17"/>
      <c r="D26" s="6"/>
      <c r="E26" s="6"/>
      <c r="F26" s="6"/>
    </row>
    <row r="30" ht="12.75">
      <c r="B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9"/>
  <sheetViews>
    <sheetView rightToLeft="1" workbookViewId="0" topLeftCell="A1">
      <selection activeCell="L10" sqref="L10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8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f>J11</f>
        <v>80858.67000000001</v>
      </c>
      <c r="K10" s="10">
        <f>J10/$J$10</f>
        <v>1</v>
      </c>
      <c r="L10" s="10">
        <f>J10/'סכום נכסי הקרן'!$C$42</f>
        <v>0.043796108267753646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f>J12+J17+J24</f>
        <v>80858.67000000001</v>
      </c>
      <c r="K11" s="10">
        <f aca="true" t="shared" si="0" ref="K11:K32">J11/$J$10</f>
        <v>1</v>
      </c>
      <c r="L11" s="10">
        <f>J11/'סכום נכסי הקרן'!$C$42</f>
        <v>0.043796108267753646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f>J13+J14+J15+J16</f>
        <v>6923.050000000001</v>
      </c>
      <c r="K12" s="16">
        <f t="shared" si="0"/>
        <v>0.0856191426349209</v>
      </c>
      <c r="L12" s="16">
        <f>J12/'סכום נכסי הקרן'!$C$42</f>
        <v>0.0037497852406312383</v>
      </c>
    </row>
    <row r="13" spans="2:12" ht="12.75">
      <c r="B13" s="6" t="s">
        <v>1399</v>
      </c>
      <c r="C13" s="17">
        <v>4</v>
      </c>
      <c r="D13" s="6"/>
      <c r="E13" s="6"/>
      <c r="F13" s="6"/>
      <c r="G13" s="6" t="s">
        <v>93</v>
      </c>
      <c r="J13" s="7">
        <v>3</v>
      </c>
      <c r="K13" s="8">
        <f t="shared" si="0"/>
        <v>3.710177275980423E-05</v>
      </c>
      <c r="L13" s="8">
        <f>J13/'סכום נכסי הקרן'!$C$42</f>
        <v>1.6249132567139792E-06</v>
      </c>
    </row>
    <row r="14" spans="2:12" ht="12.75">
      <c r="B14" s="6" t="s">
        <v>1397</v>
      </c>
      <c r="C14" s="17">
        <v>4</v>
      </c>
      <c r="D14" s="18">
        <v>12</v>
      </c>
      <c r="E14" s="6" t="s">
        <v>94</v>
      </c>
      <c r="F14" s="6"/>
      <c r="G14" s="6" t="s">
        <v>93</v>
      </c>
      <c r="J14" s="7">
        <v>0.1</v>
      </c>
      <c r="K14" s="8">
        <f t="shared" si="0"/>
        <v>1.236725758660141E-06</v>
      </c>
      <c r="L14" s="8">
        <f>J14/'סכום נכסי הקרן'!$C$42</f>
        <v>5.4163775223799305E-08</v>
      </c>
    </row>
    <row r="15" spans="2:12" ht="12.75">
      <c r="B15" s="6" t="s">
        <v>1398</v>
      </c>
      <c r="C15" s="17">
        <v>4</v>
      </c>
      <c r="D15" s="18">
        <v>14</v>
      </c>
      <c r="E15" s="6" t="s">
        <v>95</v>
      </c>
      <c r="F15" s="6"/>
      <c r="G15" s="6" t="s">
        <v>93</v>
      </c>
      <c r="J15" s="7">
        <v>6283.27</v>
      </c>
      <c r="K15" s="8">
        <f t="shared" si="0"/>
        <v>0.07770681857616504</v>
      </c>
      <c r="L15" s="8">
        <f>J15/'סכום נכסי הקרן'!$C$42</f>
        <v>0.003403256239504415</v>
      </c>
    </row>
    <row r="16" spans="2:12" ht="12.75">
      <c r="B16" s="6" t="s">
        <v>1400</v>
      </c>
      <c r="C16" s="17">
        <v>1111120</v>
      </c>
      <c r="D16" s="18">
        <v>12</v>
      </c>
      <c r="E16" s="6" t="s">
        <v>94</v>
      </c>
      <c r="F16" s="6"/>
      <c r="G16" s="6" t="s">
        <v>93</v>
      </c>
      <c r="J16" s="7">
        <v>636.68</v>
      </c>
      <c r="K16" s="8">
        <f t="shared" si="0"/>
        <v>0.007873985560237386</v>
      </c>
      <c r="L16" s="8">
        <f>J16/'סכום נכסי הקרן'!$C$42</f>
        <v>0.0003448499240948854</v>
      </c>
    </row>
    <row r="17" spans="2:12" ht="12.75">
      <c r="B17" s="13" t="s">
        <v>96</v>
      </c>
      <c r="C17" s="14"/>
      <c r="D17" s="13"/>
      <c r="E17" s="13"/>
      <c r="F17" s="13"/>
      <c r="G17" s="13"/>
      <c r="J17" s="15">
        <f>J18+J19+J20+J21+J22+J23</f>
        <v>2898.92</v>
      </c>
      <c r="K17" s="16">
        <f t="shared" si="0"/>
        <v>0.035851690362950564</v>
      </c>
      <c r="L17" s="16">
        <f>J17/'סכום נכסי הקרן'!$C$42</f>
        <v>0.001570164512717763</v>
      </c>
    </row>
    <row r="18" spans="2:12" ht="12.75">
      <c r="B18" s="28" t="s">
        <v>1390</v>
      </c>
      <c r="C18" s="17">
        <v>1000280</v>
      </c>
      <c r="D18" s="18">
        <v>12</v>
      </c>
      <c r="E18" s="6" t="s">
        <v>94</v>
      </c>
      <c r="F18" s="6"/>
      <c r="G18" s="6" t="s">
        <v>44</v>
      </c>
      <c r="J18" s="7">
        <v>2232.88</v>
      </c>
      <c r="K18" s="8">
        <f t="shared" si="0"/>
        <v>0.027614602119970556</v>
      </c>
      <c r="L18" s="8">
        <f>J18/'סכום נכסי הקרן'!$C$42</f>
        <v>0.00120941210421717</v>
      </c>
    </row>
    <row r="19" spans="2:12" ht="12.75">
      <c r="B19" s="28" t="s">
        <v>1391</v>
      </c>
      <c r="C19" s="17">
        <v>1000421</v>
      </c>
      <c r="D19" s="18">
        <v>12</v>
      </c>
      <c r="E19" s="6" t="s">
        <v>94</v>
      </c>
      <c r="F19" s="6"/>
      <c r="G19" s="6" t="s">
        <v>46</v>
      </c>
      <c r="J19" s="7">
        <v>-171.39</v>
      </c>
      <c r="K19" s="8">
        <f t="shared" si="0"/>
        <v>-0.0021196242777676154</v>
      </c>
      <c r="L19" s="8">
        <f>J19/'סכום נכסי הקרן'!$C$42</f>
        <v>-9.283129435606962E-05</v>
      </c>
    </row>
    <row r="20" spans="2:12" ht="12.75">
      <c r="B20" s="28" t="s">
        <v>1392</v>
      </c>
      <c r="C20" s="17">
        <v>1000298</v>
      </c>
      <c r="D20" s="18">
        <v>12</v>
      </c>
      <c r="E20" s="6" t="s">
        <v>94</v>
      </c>
      <c r="F20" s="6"/>
      <c r="G20" s="6" t="s">
        <v>49</v>
      </c>
      <c r="I20" s="21"/>
      <c r="J20" s="7">
        <v>795.68</v>
      </c>
      <c r="K20" s="8">
        <f t="shared" si="0"/>
        <v>0.009840379516507009</v>
      </c>
      <c r="L20" s="8">
        <f>J20/'סכום נכסי הקרן'!$C$42</f>
        <v>0.0004309703267007263</v>
      </c>
    </row>
    <row r="21" spans="2:12" ht="12.75">
      <c r="B21" s="28" t="s">
        <v>1393</v>
      </c>
      <c r="C21" s="17">
        <v>1000389</v>
      </c>
      <c r="D21" s="18">
        <v>12</v>
      </c>
      <c r="E21" s="6" t="s">
        <v>94</v>
      </c>
      <c r="F21" s="6"/>
      <c r="G21" s="6" t="s">
        <v>45</v>
      </c>
      <c r="J21" s="7">
        <v>11.21</v>
      </c>
      <c r="K21" s="8">
        <f t="shared" si="0"/>
        <v>0.00013863695754580182</v>
      </c>
      <c r="L21" s="8">
        <f>J21/'סכום נכסי הקרן'!$C$42</f>
        <v>6.071759202587903E-06</v>
      </c>
    </row>
    <row r="22" spans="2:12" ht="12.75">
      <c r="B22" s="28" t="s">
        <v>1394</v>
      </c>
      <c r="C22" s="17">
        <v>1003045</v>
      </c>
      <c r="D22" s="18">
        <v>12</v>
      </c>
      <c r="E22" s="6" t="s">
        <v>94</v>
      </c>
      <c r="F22" s="6"/>
      <c r="G22" s="6" t="s">
        <v>52</v>
      </c>
      <c r="J22" s="7">
        <v>1.41</v>
      </c>
      <c r="K22" s="8">
        <f t="shared" si="0"/>
        <v>1.7437833197107987E-05</v>
      </c>
      <c r="L22" s="8">
        <f>J22/'סכום נכסי הקרן'!$C$42</f>
        <v>7.637092306555702E-07</v>
      </c>
    </row>
    <row r="23" spans="2:12" ht="12.75">
      <c r="B23" s="28" t="s">
        <v>1395</v>
      </c>
      <c r="C23" s="17">
        <v>1000603</v>
      </c>
      <c r="D23" s="18">
        <v>12</v>
      </c>
      <c r="E23" s="6" t="s">
        <v>94</v>
      </c>
      <c r="F23" s="6"/>
      <c r="G23" s="6" t="s">
        <v>47</v>
      </c>
      <c r="J23" s="7">
        <v>29.13</v>
      </c>
      <c r="K23" s="8">
        <f t="shared" si="0"/>
        <v>0.0003602582134976991</v>
      </c>
      <c r="L23" s="8">
        <f>J23/'סכום נכסי הקרן'!$C$42</f>
        <v>1.5777907722692738E-05</v>
      </c>
    </row>
    <row r="24" spans="2:12" ht="12.75">
      <c r="B24" s="13" t="s">
        <v>97</v>
      </c>
      <c r="C24" s="14"/>
      <c r="D24" s="13"/>
      <c r="E24" s="13"/>
      <c r="F24" s="13"/>
      <c r="G24" s="13"/>
      <c r="J24" s="15">
        <f>J25</f>
        <v>71036.70000000001</v>
      </c>
      <c r="K24" s="16">
        <f t="shared" si="0"/>
        <v>0.8785291670021286</v>
      </c>
      <c r="L24" s="16">
        <f>J24/'סכום נכסי הקרן'!$C$42</f>
        <v>0.03847615851440465</v>
      </c>
    </row>
    <row r="25" spans="2:12" ht="12.75">
      <c r="B25" s="6" t="s">
        <v>1396</v>
      </c>
      <c r="C25" s="17"/>
      <c r="D25" s="18">
        <v>12</v>
      </c>
      <c r="E25" s="6" t="s">
        <v>94</v>
      </c>
      <c r="F25" s="6"/>
      <c r="G25" s="6" t="s">
        <v>93</v>
      </c>
      <c r="I25" s="21"/>
      <c r="J25" s="7">
        <v>71036.70000000001</v>
      </c>
      <c r="K25" s="8">
        <f t="shared" si="0"/>
        <v>0.8785291670021286</v>
      </c>
      <c r="L25" s="8">
        <f>J25/'סכום נכסי הקרן'!$C$42</f>
        <v>0.03847615851440465</v>
      </c>
    </row>
    <row r="26" spans="2:12" ht="12.75">
      <c r="B26" s="13" t="s">
        <v>98</v>
      </c>
      <c r="C26" s="14"/>
      <c r="D26" s="13"/>
      <c r="E26" s="13"/>
      <c r="F26" s="13"/>
      <c r="G26" s="13"/>
      <c r="J26" s="15">
        <v>0</v>
      </c>
      <c r="K26" s="16">
        <f t="shared" si="0"/>
        <v>0</v>
      </c>
      <c r="L26" s="16">
        <f>J26/'סכום נכסי הקרן'!$C$42</f>
        <v>0</v>
      </c>
    </row>
    <row r="27" spans="2:12" ht="12.75">
      <c r="B27" s="13" t="s">
        <v>99</v>
      </c>
      <c r="C27" s="14"/>
      <c r="D27" s="13"/>
      <c r="E27" s="13"/>
      <c r="F27" s="13"/>
      <c r="G27" s="13"/>
      <c r="J27" s="15">
        <v>0</v>
      </c>
      <c r="K27" s="16">
        <f t="shared" si="0"/>
        <v>0</v>
      </c>
      <c r="L27" s="16">
        <f>J27/'סכום נכסי הקרן'!$C$42</f>
        <v>0</v>
      </c>
    </row>
    <row r="28" spans="2:12" ht="12.75">
      <c r="B28" s="13" t="s">
        <v>100</v>
      </c>
      <c r="C28" s="14"/>
      <c r="D28" s="13"/>
      <c r="E28" s="13"/>
      <c r="F28" s="13"/>
      <c r="G28" s="13"/>
      <c r="J28" s="15">
        <v>0</v>
      </c>
      <c r="K28" s="16">
        <f t="shared" si="0"/>
        <v>0</v>
      </c>
      <c r="L28" s="16">
        <f>J28/'סכום נכסי הקרן'!$C$42</f>
        <v>0</v>
      </c>
    </row>
    <row r="29" spans="2:12" ht="12.75">
      <c r="B29" s="13" t="s">
        <v>101</v>
      </c>
      <c r="C29" s="14"/>
      <c r="D29" s="13"/>
      <c r="E29" s="13"/>
      <c r="F29" s="13"/>
      <c r="G29" s="13"/>
      <c r="J29" s="15">
        <v>0</v>
      </c>
      <c r="K29" s="16">
        <f t="shared" si="0"/>
        <v>0</v>
      </c>
      <c r="L29" s="16">
        <f>J29/'סכום נכסי הקרן'!$C$42</f>
        <v>0</v>
      </c>
    </row>
    <row r="30" spans="2:12" ht="12.75">
      <c r="B30" s="3" t="s">
        <v>102</v>
      </c>
      <c r="C30" s="12"/>
      <c r="D30" s="3"/>
      <c r="E30" s="3"/>
      <c r="F30" s="3"/>
      <c r="G30" s="3"/>
      <c r="J30" s="9">
        <v>0</v>
      </c>
      <c r="K30" s="10">
        <f t="shared" si="0"/>
        <v>0</v>
      </c>
      <c r="L30" s="10">
        <f>J30/'סכום נכסי הקרן'!$C$42</f>
        <v>0</v>
      </c>
    </row>
    <row r="31" spans="2:12" ht="12.75">
      <c r="B31" s="13" t="s">
        <v>96</v>
      </c>
      <c r="C31" s="14"/>
      <c r="D31" s="13"/>
      <c r="E31" s="13"/>
      <c r="F31" s="13"/>
      <c r="G31" s="13"/>
      <c r="J31" s="15">
        <v>0</v>
      </c>
      <c r="K31" s="16">
        <f t="shared" si="0"/>
        <v>0</v>
      </c>
      <c r="L31" s="16">
        <f>J31/'סכום נכסי הקרן'!$C$42</f>
        <v>0</v>
      </c>
    </row>
    <row r="32" spans="2:12" ht="12.75">
      <c r="B32" s="13" t="s">
        <v>101</v>
      </c>
      <c r="C32" s="14"/>
      <c r="D32" s="13"/>
      <c r="E32" s="13"/>
      <c r="F32" s="13"/>
      <c r="G32" s="13"/>
      <c r="J32" s="15">
        <v>0</v>
      </c>
      <c r="K32" s="16">
        <f t="shared" si="0"/>
        <v>0</v>
      </c>
      <c r="L32" s="16">
        <f>J32/'סכום נכסי הקרן'!$C$42</f>
        <v>0</v>
      </c>
    </row>
    <row r="35" spans="2:7" ht="12.75">
      <c r="B35" s="6" t="s">
        <v>103</v>
      </c>
      <c r="C35" s="17"/>
      <c r="D35" s="6"/>
      <c r="E35" s="6"/>
      <c r="F35" s="6"/>
      <c r="G35" s="6"/>
    </row>
    <row r="39" ht="12.75">
      <c r="B39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rightToLeft="1" workbookViewId="0" topLeftCell="A1">
      <selection activeCell="K12" sqref="K12:K30"/>
    </sheetView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1144</v>
      </c>
    </row>
    <row r="7" ht="15.75">
      <c r="B7" s="2" t="s">
        <v>1275</v>
      </c>
    </row>
    <row r="8" spans="2:11" ht="12.75">
      <c r="B8" s="3" t="s">
        <v>77</v>
      </c>
      <c r="C8" s="3" t="s">
        <v>78</v>
      </c>
      <c r="D8" s="3" t="s">
        <v>154</v>
      </c>
      <c r="E8" s="3" t="s">
        <v>107</v>
      </c>
      <c r="F8" s="3" t="s">
        <v>82</v>
      </c>
      <c r="G8" s="3" t="s">
        <v>109</v>
      </c>
      <c r="H8" s="3" t="s">
        <v>43</v>
      </c>
      <c r="I8" s="3" t="s">
        <v>1145</v>
      </c>
      <c r="J8" s="3" t="s">
        <v>112</v>
      </c>
      <c r="K8" s="3" t="s">
        <v>87</v>
      </c>
    </row>
    <row r="9" spans="2:11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1276</v>
      </c>
      <c r="C11" s="12"/>
      <c r="D11" s="3"/>
      <c r="E11" s="3"/>
      <c r="F11" s="3"/>
      <c r="G11" s="9">
        <v>-76360174</v>
      </c>
      <c r="I11" s="9">
        <v>1963.88</v>
      </c>
      <c r="J11" s="10">
        <v>1</v>
      </c>
      <c r="K11" s="10">
        <f>I11/'סכום נכסי הקרן'!$C$42</f>
        <v>0.00106371154886515</v>
      </c>
    </row>
    <row r="12" spans="2:11" ht="12.75">
      <c r="B12" s="3" t="s">
        <v>1277</v>
      </c>
      <c r="C12" s="12"/>
      <c r="D12" s="3"/>
      <c r="E12" s="3"/>
      <c r="F12" s="3"/>
      <c r="G12" s="9">
        <v>-76360174</v>
      </c>
      <c r="I12" s="9">
        <v>1963.88</v>
      </c>
      <c r="J12" s="10">
        <v>1</v>
      </c>
      <c r="K12" s="10">
        <f>I12/'סכום נכסי הקרן'!$C$42</f>
        <v>0.00106371154886515</v>
      </c>
    </row>
    <row r="13" spans="2:11" ht="12.75">
      <c r="B13" s="13" t="s">
        <v>1278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f>I13/'סכום נכסי הקרן'!$C$42</f>
        <v>0</v>
      </c>
    </row>
    <row r="14" spans="2:11" ht="12.75">
      <c r="B14" s="13" t="s">
        <v>1279</v>
      </c>
      <c r="C14" s="14"/>
      <c r="D14" s="13"/>
      <c r="E14" s="13"/>
      <c r="F14" s="13"/>
      <c r="G14" s="15">
        <v>-76360174</v>
      </c>
      <c r="I14" s="15">
        <v>1963.88</v>
      </c>
      <c r="J14" s="16">
        <v>1</v>
      </c>
      <c r="K14" s="16">
        <f>I14/'סכום נכסי הקרן'!$C$42</f>
        <v>0.00106371154886515</v>
      </c>
    </row>
    <row r="15" spans="2:11" ht="12.75">
      <c r="B15" s="6" t="s">
        <v>1280</v>
      </c>
      <c r="C15" s="17">
        <v>9903653</v>
      </c>
      <c r="D15" s="6"/>
      <c r="E15" s="6" t="s">
        <v>1281</v>
      </c>
      <c r="F15" s="6" t="s">
        <v>93</v>
      </c>
      <c r="G15" s="7">
        <v>-5617174</v>
      </c>
      <c r="H15" s="7">
        <v>1.98</v>
      </c>
      <c r="I15" s="7">
        <v>-111.48</v>
      </c>
      <c r="J15" s="8">
        <v>-0.0568</v>
      </c>
      <c r="K15" s="8">
        <f>I15/'סכום נכסי הקרן'!$C$42</f>
        <v>-6.038177661949147E-05</v>
      </c>
    </row>
    <row r="16" spans="2:11" ht="12.75">
      <c r="B16" s="6" t="s">
        <v>1282</v>
      </c>
      <c r="C16" s="17">
        <v>9903816</v>
      </c>
      <c r="D16" s="6"/>
      <c r="E16" s="6" t="s">
        <v>1283</v>
      </c>
      <c r="F16" s="6" t="s">
        <v>93</v>
      </c>
      <c r="G16" s="7">
        <v>-300000</v>
      </c>
      <c r="H16" s="7">
        <v>2.46</v>
      </c>
      <c r="I16" s="7">
        <v>-7.39</v>
      </c>
      <c r="J16" s="8">
        <v>-0.0038</v>
      </c>
      <c r="K16" s="8">
        <f>I16/'סכום נכסי הקרן'!$C$42</f>
        <v>-4.002702989038768E-06</v>
      </c>
    </row>
    <row r="17" spans="2:11" ht="12.75">
      <c r="B17" s="6" t="s">
        <v>1284</v>
      </c>
      <c r="C17" s="17">
        <v>9903720</v>
      </c>
      <c r="D17" s="6"/>
      <c r="E17" s="6" t="s">
        <v>1285</v>
      </c>
      <c r="F17" s="6" t="s">
        <v>93</v>
      </c>
      <c r="G17" s="7">
        <v>-1500000</v>
      </c>
      <c r="H17" s="7">
        <v>1.55</v>
      </c>
      <c r="I17" s="7">
        <v>-23.29</v>
      </c>
      <c r="J17" s="8">
        <v>-0.0119</v>
      </c>
      <c r="K17" s="8">
        <f>I17/'סכום נכסי הקרן'!$C$42</f>
        <v>-1.2614743249622858E-05</v>
      </c>
    </row>
    <row r="18" spans="2:11" ht="12.75">
      <c r="B18" s="6" t="s">
        <v>1286</v>
      </c>
      <c r="C18" s="17">
        <v>9903840</v>
      </c>
      <c r="D18" s="6"/>
      <c r="E18" s="6" t="s">
        <v>1287</v>
      </c>
      <c r="F18" s="6" t="s">
        <v>93</v>
      </c>
      <c r="G18" s="7">
        <v>-19870000</v>
      </c>
      <c r="H18" s="7">
        <v>-2.39</v>
      </c>
      <c r="I18" s="7">
        <v>475.07</v>
      </c>
      <c r="J18" s="8">
        <v>0.2419</v>
      </c>
      <c r="K18" s="8">
        <f>I18/'סכום נכסי הקרן'!$C$42</f>
        <v>0.00025731584695570336</v>
      </c>
    </row>
    <row r="19" spans="2:11" ht="12.75">
      <c r="B19" s="6" t="s">
        <v>1288</v>
      </c>
      <c r="C19" s="17">
        <v>9903666</v>
      </c>
      <c r="D19" s="6"/>
      <c r="E19" s="6" t="s">
        <v>1289</v>
      </c>
      <c r="F19" s="6" t="s">
        <v>93</v>
      </c>
      <c r="G19" s="7">
        <v>10000000</v>
      </c>
      <c r="H19" s="7">
        <v>-1.29</v>
      </c>
      <c r="I19" s="7">
        <v>-128.9</v>
      </c>
      <c r="J19" s="8">
        <v>-0.0656</v>
      </c>
      <c r="K19" s="8">
        <f>I19/'סכום נכסי הקרן'!$C$42</f>
        <v>-6.98171062634773E-05</v>
      </c>
    </row>
    <row r="20" spans="2:11" ht="12.75">
      <c r="B20" s="6" t="s">
        <v>1290</v>
      </c>
      <c r="C20" s="17">
        <v>9903713</v>
      </c>
      <c r="D20" s="6"/>
      <c r="E20" s="6" t="s">
        <v>1285</v>
      </c>
      <c r="F20" s="6" t="s">
        <v>93</v>
      </c>
      <c r="G20" s="7">
        <v>-33000000</v>
      </c>
      <c r="H20" s="7">
        <v>-3.19</v>
      </c>
      <c r="I20" s="7">
        <v>1051.28</v>
      </c>
      <c r="J20" s="8">
        <v>0.5353</v>
      </c>
      <c r="K20" s="8">
        <f>I20/'סכום נכסי הקרן'!$C$42</f>
        <v>0.0005694129361727573</v>
      </c>
    </row>
    <row r="21" spans="2:11" ht="12.75">
      <c r="B21" s="6" t="s">
        <v>1291</v>
      </c>
      <c r="C21" s="17">
        <v>9903652</v>
      </c>
      <c r="D21" s="6"/>
      <c r="E21" s="6" t="s">
        <v>1281</v>
      </c>
      <c r="F21" s="6" t="s">
        <v>93</v>
      </c>
      <c r="G21" s="7">
        <v>-27473000</v>
      </c>
      <c r="H21" s="7">
        <v>-2.77</v>
      </c>
      <c r="I21" s="7">
        <v>760.64</v>
      </c>
      <c r="J21" s="8">
        <v>0.3873</v>
      </c>
      <c r="K21" s="8">
        <f>I21/'סכום נכסי הקרן'!$C$42</f>
        <v>0.00041199133986230703</v>
      </c>
    </row>
    <row r="22" spans="2:11" ht="12.75">
      <c r="B22" s="6" t="s">
        <v>1292</v>
      </c>
      <c r="C22" s="17">
        <v>9903759</v>
      </c>
      <c r="D22" s="6"/>
      <c r="E22" s="6" t="s">
        <v>1293</v>
      </c>
      <c r="F22" s="6" t="s">
        <v>93</v>
      </c>
      <c r="G22" s="7">
        <v>1400000</v>
      </c>
      <c r="H22" s="7">
        <v>-3.72</v>
      </c>
      <c r="I22" s="7">
        <v>-52.06</v>
      </c>
      <c r="J22" s="8">
        <v>-0.0265</v>
      </c>
      <c r="K22" s="8">
        <f>I22/'סכום נכסי הקרן'!$C$42</f>
        <v>-2.819766138150992E-05</v>
      </c>
    </row>
    <row r="23" spans="2:11" ht="12.75">
      <c r="B23" s="13" t="s">
        <v>1294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f>I23/'סכום נכסי הקרן'!$C$42</f>
        <v>0</v>
      </c>
    </row>
    <row r="24" spans="2:11" ht="12.75">
      <c r="B24" s="13" t="s">
        <v>1295</v>
      </c>
      <c r="C24" s="14"/>
      <c r="D24" s="13"/>
      <c r="E24" s="13"/>
      <c r="F24" s="13"/>
      <c r="G24" s="15">
        <v>0</v>
      </c>
      <c r="I24" s="15">
        <v>0</v>
      </c>
      <c r="J24" s="16">
        <v>0</v>
      </c>
      <c r="K24" s="16">
        <f>I24/'סכום נכסי הקרן'!$C$42</f>
        <v>0</v>
      </c>
    </row>
    <row r="25" spans="2:11" ht="12.75">
      <c r="B25" s="13" t="s">
        <v>1296</v>
      </c>
      <c r="C25" s="14"/>
      <c r="D25" s="13"/>
      <c r="E25" s="13"/>
      <c r="F25" s="13"/>
      <c r="G25" s="15">
        <v>0</v>
      </c>
      <c r="I25" s="15">
        <v>0</v>
      </c>
      <c r="J25" s="16">
        <v>0</v>
      </c>
      <c r="K25" s="16">
        <f>I25/'סכום נכסי הקרן'!$C$42</f>
        <v>0</v>
      </c>
    </row>
    <row r="26" spans="2:11" ht="12.75">
      <c r="B26" s="3" t="s">
        <v>1297</v>
      </c>
      <c r="C26" s="12"/>
      <c r="D26" s="3"/>
      <c r="E26" s="3"/>
      <c r="F26" s="3"/>
      <c r="G26" s="9">
        <v>0</v>
      </c>
      <c r="I26" s="9">
        <v>0</v>
      </c>
      <c r="J26" s="10">
        <v>0</v>
      </c>
      <c r="K26" s="10">
        <f>I26/'סכום נכסי הקרן'!$C$42</f>
        <v>0</v>
      </c>
    </row>
    <row r="27" spans="2:11" ht="12.75">
      <c r="B27" s="13" t="s">
        <v>1278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f>I27/'סכום נכסי הקרן'!$C$42</f>
        <v>0</v>
      </c>
    </row>
    <row r="28" spans="2:11" ht="12.75">
      <c r="B28" s="13" t="s">
        <v>1298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f>I28/'סכום נכסי הקרן'!$C$42</f>
        <v>0</v>
      </c>
    </row>
    <row r="29" spans="2:11" ht="12.75">
      <c r="B29" s="13" t="s">
        <v>1295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f>I29/'סכום נכסי הקרן'!$C$42</f>
        <v>0</v>
      </c>
    </row>
    <row r="30" spans="2:11" ht="12.75">
      <c r="B30" s="13" t="s">
        <v>1296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f>I30/'סכום נכסי הקרן'!$C$42</f>
        <v>0</v>
      </c>
    </row>
    <row r="33" spans="2:6" ht="12.75">
      <c r="B33" s="6" t="s">
        <v>103</v>
      </c>
      <c r="C33" s="17"/>
      <c r="D33" s="6"/>
      <c r="E33" s="6"/>
      <c r="F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1144</v>
      </c>
    </row>
    <row r="7" ht="15.75">
      <c r="B7" s="2" t="s">
        <v>1299</v>
      </c>
    </row>
    <row r="8" spans="2:17" ht="12.75">
      <c r="B8" s="3" t="s">
        <v>77</v>
      </c>
      <c r="C8" s="3" t="s">
        <v>78</v>
      </c>
      <c r="D8" s="3" t="s">
        <v>1300</v>
      </c>
      <c r="E8" s="3" t="s">
        <v>80</v>
      </c>
      <c r="F8" s="3" t="s">
        <v>81</v>
      </c>
      <c r="G8" s="3" t="s">
        <v>107</v>
      </c>
      <c r="H8" s="3" t="s">
        <v>108</v>
      </c>
      <c r="I8" s="3" t="s">
        <v>82</v>
      </c>
      <c r="J8" s="3" t="s">
        <v>83</v>
      </c>
      <c r="K8" s="3" t="s">
        <v>84</v>
      </c>
      <c r="L8" s="3" t="s">
        <v>109</v>
      </c>
      <c r="M8" s="3" t="s">
        <v>43</v>
      </c>
      <c r="N8" s="3" t="s">
        <v>1145</v>
      </c>
      <c r="O8" s="3" t="s">
        <v>111</v>
      </c>
      <c r="P8" s="3" t="s">
        <v>112</v>
      </c>
      <c r="Q8" s="3" t="s">
        <v>87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88</v>
      </c>
      <c r="K9" s="4" t="s">
        <v>88</v>
      </c>
      <c r="L9" s="4" t="s">
        <v>115</v>
      </c>
      <c r="M9" s="4" t="s">
        <v>116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1301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1302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1303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1304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1305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1306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1307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1308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1309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1303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1304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1305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1306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1307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1308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103</v>
      </c>
      <c r="C28" s="17"/>
      <c r="D28" s="6"/>
      <c r="E28" s="6"/>
      <c r="F28" s="6"/>
      <c r="G28" s="6"/>
      <c r="I28" s="6"/>
    </row>
    <row r="32" ht="12.75">
      <c r="B3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C1">
      <selection activeCell="Q11" sqref="Q11:Q26"/>
    </sheetView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3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1310</v>
      </c>
    </row>
    <row r="7" spans="2:17" ht="12.75">
      <c r="B7" s="3" t="s">
        <v>77</v>
      </c>
      <c r="C7" s="3" t="s">
        <v>1311</v>
      </c>
      <c r="D7" s="3" t="s">
        <v>78</v>
      </c>
      <c r="E7" s="3" t="s">
        <v>79</v>
      </c>
      <c r="F7" s="3" t="s">
        <v>80</v>
      </c>
      <c r="G7" s="3" t="s">
        <v>107</v>
      </c>
      <c r="H7" s="3" t="s">
        <v>81</v>
      </c>
      <c r="I7" s="3" t="s">
        <v>108</v>
      </c>
      <c r="J7" s="3" t="s">
        <v>82</v>
      </c>
      <c r="K7" s="3" t="s">
        <v>83</v>
      </c>
      <c r="L7" s="3" t="s">
        <v>84</v>
      </c>
      <c r="M7" s="3" t="s">
        <v>109</v>
      </c>
      <c r="N7" s="3" t="s">
        <v>43</v>
      </c>
      <c r="O7" s="3" t="s">
        <v>1145</v>
      </c>
      <c r="P7" s="3" t="s">
        <v>112</v>
      </c>
      <c r="Q7" s="3" t="s">
        <v>87</v>
      </c>
    </row>
    <row r="8" spans="2:17" ht="12.75">
      <c r="B8" s="4"/>
      <c r="C8" s="4"/>
      <c r="D8" s="4"/>
      <c r="E8" s="4"/>
      <c r="F8" s="4"/>
      <c r="G8" s="4" t="s">
        <v>113</v>
      </c>
      <c r="H8" s="4"/>
      <c r="I8" s="4" t="s">
        <v>114</v>
      </c>
      <c r="J8" s="4"/>
      <c r="K8" s="4" t="s">
        <v>88</v>
      </c>
      <c r="L8" s="4" t="s">
        <v>88</v>
      </c>
      <c r="M8" s="4" t="s">
        <v>115</v>
      </c>
      <c r="N8" s="4" t="s">
        <v>116</v>
      </c>
      <c r="O8" s="4" t="s">
        <v>89</v>
      </c>
      <c r="P8" s="4" t="s">
        <v>88</v>
      </c>
      <c r="Q8" s="4" t="s">
        <v>88</v>
      </c>
    </row>
    <row r="10" spans="2:17" ht="12.75">
      <c r="B10" s="3" t="s">
        <v>1312</v>
      </c>
      <c r="C10" s="3"/>
      <c r="D10" s="12"/>
      <c r="E10" s="3"/>
      <c r="F10" s="3"/>
      <c r="G10" s="3"/>
      <c r="H10" s="3"/>
      <c r="J10" s="3"/>
      <c r="L10" s="10">
        <v>0</v>
      </c>
      <c r="M10" s="9">
        <v>127500</v>
      </c>
      <c r="O10" s="9">
        <v>127.5</v>
      </c>
      <c r="P10" s="10">
        <v>1</v>
      </c>
      <c r="Q10" s="10">
        <f>O10/'סכום נכסי הקרן'!$C$42</f>
        <v>6.905881341034411E-05</v>
      </c>
    </row>
    <row r="11" spans="2:17" ht="12.75">
      <c r="B11" s="3" t="s">
        <v>1313</v>
      </c>
      <c r="C11" s="3"/>
      <c r="D11" s="12"/>
      <c r="E11" s="3"/>
      <c r="F11" s="3"/>
      <c r="G11" s="3"/>
      <c r="H11" s="3"/>
      <c r="J11" s="3"/>
      <c r="L11" s="10">
        <v>0</v>
      </c>
      <c r="M11" s="9">
        <v>127500</v>
      </c>
      <c r="O11" s="9">
        <v>127.5</v>
      </c>
      <c r="P11" s="10">
        <v>1</v>
      </c>
      <c r="Q11" s="10">
        <f>O11/'סכום נכסי הקרן'!$C$42</f>
        <v>6.905881341034411E-05</v>
      </c>
    </row>
    <row r="12" spans="2:17" ht="12.75">
      <c r="B12" s="13" t="s">
        <v>1314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f>O12/'סכום נכסי הקרן'!$C$42</f>
        <v>0</v>
      </c>
    </row>
    <row r="13" spans="2:17" ht="12.75">
      <c r="B13" s="13" t="s">
        <v>1315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f>O13/'סכום נכסי הקרן'!$C$42</f>
        <v>0</v>
      </c>
    </row>
    <row r="14" spans="2:17" ht="12.75">
      <c r="B14" s="13" t="s">
        <v>1316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f>O14/'סכום נכסי הקרן'!$C$42</f>
        <v>0</v>
      </c>
    </row>
    <row r="15" spans="2:17" ht="12.75">
      <c r="B15" s="13" t="s">
        <v>1317</v>
      </c>
      <c r="C15" s="13"/>
      <c r="D15" s="14"/>
      <c r="E15" s="13"/>
      <c r="F15" s="13"/>
      <c r="G15" s="13"/>
      <c r="H15" s="13"/>
      <c r="J15" s="13"/>
      <c r="L15" s="16">
        <v>0</v>
      </c>
      <c r="M15" s="15">
        <v>127500</v>
      </c>
      <c r="O15" s="15">
        <v>127.5</v>
      </c>
      <c r="P15" s="16">
        <v>1</v>
      </c>
      <c r="Q15" s="16">
        <f>O15/'סכום נכסי הקרן'!$C$42</f>
        <v>6.905881341034411E-05</v>
      </c>
    </row>
    <row r="16" spans="2:17" ht="12.75">
      <c r="B16" s="6" t="s">
        <v>1318</v>
      </c>
      <c r="C16" s="6" t="s">
        <v>1319</v>
      </c>
      <c r="D16" s="17">
        <v>222272433</v>
      </c>
      <c r="E16" s="6"/>
      <c r="F16" s="6" t="s">
        <v>289</v>
      </c>
      <c r="G16" s="6" t="s">
        <v>1320</v>
      </c>
      <c r="H16" s="6"/>
      <c r="J16" s="6" t="s">
        <v>93</v>
      </c>
      <c r="M16" s="7">
        <v>127500</v>
      </c>
      <c r="N16" s="7">
        <v>100</v>
      </c>
      <c r="O16" s="7">
        <v>127.5</v>
      </c>
      <c r="P16" s="8">
        <v>1</v>
      </c>
      <c r="Q16" s="8">
        <f>O16/'סכום נכסי הקרן'!$C$42</f>
        <v>6.905881341034411E-05</v>
      </c>
    </row>
    <row r="17" spans="2:17" ht="12.75">
      <c r="B17" s="13" t="s">
        <v>1321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f>O17/'סכום נכסי הקרן'!$C$42</f>
        <v>0</v>
      </c>
    </row>
    <row r="18" spans="2:17" ht="12.75">
      <c r="B18" s="13" t="s">
        <v>1322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f>O18/'סכום נכסי הקרן'!$C$42</f>
        <v>0</v>
      </c>
    </row>
    <row r="19" spans="2:17" ht="12.75">
      <c r="B19" s="13" t="s">
        <v>1323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f>O19/'סכום נכסי הקרן'!$C$42</f>
        <v>0</v>
      </c>
    </row>
    <row r="20" spans="2:17" ht="12.75">
      <c r="B20" s="13" t="s">
        <v>1324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f>O20/'סכום נכסי הקרן'!$C$42</f>
        <v>0</v>
      </c>
    </row>
    <row r="21" spans="2:17" ht="12.75">
      <c r="B21" s="13" t="s">
        <v>1325</v>
      </c>
      <c r="C21" s="13"/>
      <c r="D21" s="14"/>
      <c r="E21" s="13"/>
      <c r="F21" s="13"/>
      <c r="G21" s="13"/>
      <c r="H21" s="13"/>
      <c r="J21" s="13"/>
      <c r="M21" s="15">
        <v>0</v>
      </c>
      <c r="O21" s="15">
        <v>0</v>
      </c>
      <c r="P21" s="16">
        <v>0</v>
      </c>
      <c r="Q21" s="16">
        <f>O21/'סכום נכסי הקרן'!$C$42</f>
        <v>0</v>
      </c>
    </row>
    <row r="22" spans="2:17" ht="12.75">
      <c r="B22" s="3" t="s">
        <v>1326</v>
      </c>
      <c r="C22" s="3"/>
      <c r="D22" s="12"/>
      <c r="E22" s="3"/>
      <c r="F22" s="3"/>
      <c r="G22" s="3"/>
      <c r="H22" s="3"/>
      <c r="J22" s="3"/>
      <c r="M22" s="9">
        <v>0</v>
      </c>
      <c r="O22" s="9">
        <v>0</v>
      </c>
      <c r="P22" s="10">
        <v>0</v>
      </c>
      <c r="Q22" s="10">
        <f>O22/'סכום נכסי הקרן'!$C$42</f>
        <v>0</v>
      </c>
    </row>
    <row r="23" spans="2:17" ht="12.75">
      <c r="B23" s="13" t="s">
        <v>1327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f>O23/'סכום נכסי הקרן'!$C$42</f>
        <v>0</v>
      </c>
    </row>
    <row r="24" spans="2:17" ht="12.75">
      <c r="B24" s="13" t="s">
        <v>1328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f>O24/'סכום נכסי הקרן'!$C$42</f>
        <v>0</v>
      </c>
    </row>
    <row r="25" spans="2:17" ht="12.75">
      <c r="B25" s="13" t="s">
        <v>1329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f>O25/'סכום נכסי הקרן'!$C$42</f>
        <v>0</v>
      </c>
    </row>
    <row r="26" spans="2:17" ht="12.75">
      <c r="B26" s="13" t="s">
        <v>1330</v>
      </c>
      <c r="C26" s="13"/>
      <c r="D26" s="14"/>
      <c r="E26" s="13"/>
      <c r="F26" s="13"/>
      <c r="G26" s="13"/>
      <c r="H26" s="13"/>
      <c r="J26" s="13"/>
      <c r="M26" s="15">
        <v>0</v>
      </c>
      <c r="O26" s="15">
        <v>0</v>
      </c>
      <c r="P26" s="16">
        <v>0</v>
      </c>
      <c r="Q26" s="16">
        <f>O26/'סכום נכסי הקרן'!$C$42</f>
        <v>0</v>
      </c>
    </row>
    <row r="29" spans="2:10" ht="12.75">
      <c r="B29" s="6" t="s">
        <v>103</v>
      </c>
      <c r="C29" s="6"/>
      <c r="D29" s="17"/>
      <c r="E29" s="6"/>
      <c r="F29" s="6"/>
      <c r="G29" s="6"/>
      <c r="H29" s="6"/>
      <c r="J29" s="6"/>
    </row>
    <row r="33" ht="12.75">
      <c r="B3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1331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108</v>
      </c>
      <c r="H7" s="3" t="s">
        <v>82</v>
      </c>
      <c r="I7" s="3" t="s">
        <v>83</v>
      </c>
      <c r="J7" s="3" t="s">
        <v>84</v>
      </c>
      <c r="K7" s="3" t="s">
        <v>109</v>
      </c>
      <c r="L7" s="3" t="s">
        <v>43</v>
      </c>
      <c r="M7" s="3" t="s">
        <v>1145</v>
      </c>
      <c r="N7" s="3" t="s">
        <v>112</v>
      </c>
      <c r="O7" s="3" t="s">
        <v>87</v>
      </c>
    </row>
    <row r="8" spans="2:15" ht="12.75">
      <c r="B8" s="4"/>
      <c r="C8" s="4"/>
      <c r="D8" s="4"/>
      <c r="E8" s="4"/>
      <c r="F8" s="4"/>
      <c r="G8" s="4" t="s">
        <v>114</v>
      </c>
      <c r="H8" s="4"/>
      <c r="I8" s="4" t="s">
        <v>88</v>
      </c>
      <c r="J8" s="4" t="s">
        <v>88</v>
      </c>
      <c r="K8" s="4" t="s">
        <v>115</v>
      </c>
      <c r="L8" s="4" t="s">
        <v>116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1332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1333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1334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1335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1336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1337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1338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1339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 ht="12.75">
      <c r="B18" s="13" t="s">
        <v>1339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8" ht="12.75">
      <c r="B21" s="6" t="s">
        <v>103</v>
      </c>
      <c r="C21" s="17"/>
      <c r="D21" s="6"/>
      <c r="E21" s="6"/>
      <c r="F21" s="6"/>
      <c r="H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1340</v>
      </c>
    </row>
    <row r="7" spans="2:10" ht="12.75">
      <c r="B7" s="3" t="s">
        <v>77</v>
      </c>
      <c r="C7" s="3" t="s">
        <v>1341</v>
      </c>
      <c r="D7" s="3" t="s">
        <v>1342</v>
      </c>
      <c r="E7" s="3" t="s">
        <v>1343</v>
      </c>
      <c r="F7" s="3" t="s">
        <v>82</v>
      </c>
      <c r="G7" s="3" t="s">
        <v>1344</v>
      </c>
      <c r="H7" s="3" t="s">
        <v>112</v>
      </c>
      <c r="I7" s="3" t="s">
        <v>87</v>
      </c>
      <c r="J7" s="3" t="s">
        <v>1345</v>
      </c>
    </row>
    <row r="8" spans="2:10" ht="12.75">
      <c r="B8" s="4"/>
      <c r="C8" s="4"/>
      <c r="D8" s="4"/>
      <c r="E8" s="4" t="s">
        <v>114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1346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1347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1348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1349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1350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1351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1352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103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1353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1145</v>
      </c>
      <c r="J7" s="3" t="s">
        <v>112</v>
      </c>
      <c r="K7" s="3" t="s">
        <v>87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1354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1355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1356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1355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1357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103</v>
      </c>
      <c r="C17" s="6"/>
      <c r="D17" s="6"/>
      <c r="E17" s="6"/>
      <c r="F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1"/>
  <sheetViews>
    <sheetView rightToLeft="1" workbookViewId="0" topLeftCell="A1">
      <selection activeCell="B10" sqref="B10:K21"/>
    </sheetView>
  </sheetViews>
  <sheetFormatPr defaultColWidth="9.140625" defaultRowHeight="12.75"/>
  <cols>
    <col min="2" max="2" width="28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8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1358</v>
      </c>
    </row>
    <row r="7" spans="2:11" ht="12.75">
      <c r="B7" s="3" t="s">
        <v>77</v>
      </c>
      <c r="C7" s="3" t="s">
        <v>78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1145</v>
      </c>
      <c r="J7" s="3" t="s">
        <v>86</v>
      </c>
      <c r="K7" s="3" t="s">
        <v>87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25" t="s">
        <v>1359</v>
      </c>
      <c r="C10" s="33"/>
      <c r="D10" s="25"/>
      <c r="E10" s="25"/>
      <c r="F10" s="25"/>
      <c r="G10" s="22"/>
      <c r="H10" s="22"/>
      <c r="I10" s="31">
        <f>I11</f>
        <v>3167.129999999999</v>
      </c>
      <c r="J10" s="32">
        <f>I10/$I$10</f>
        <v>1</v>
      </c>
      <c r="K10" s="32">
        <f>I10/'סכום נכסי הקרן'!$C$42</f>
        <v>0.0017154371742455145</v>
      </c>
    </row>
    <row r="11" spans="2:11" ht="12.75">
      <c r="B11" s="25" t="s">
        <v>1360</v>
      </c>
      <c r="C11" s="33"/>
      <c r="D11" s="25"/>
      <c r="E11" s="25"/>
      <c r="F11" s="25"/>
      <c r="G11" s="22"/>
      <c r="H11" s="22"/>
      <c r="I11" s="31">
        <f>I12</f>
        <v>3167.129999999999</v>
      </c>
      <c r="J11" s="32">
        <f aca="true" t="shared" si="0" ref="J11:J21">I11/$I$10</f>
        <v>1</v>
      </c>
      <c r="K11" s="32">
        <f>I11/'סכום נכסי הקרן'!$C$42</f>
        <v>0.0017154371742455145</v>
      </c>
    </row>
    <row r="12" spans="2:11" ht="12.75">
      <c r="B12" s="34" t="s">
        <v>1360</v>
      </c>
      <c r="C12" s="35"/>
      <c r="D12" s="34"/>
      <c r="E12" s="34"/>
      <c r="F12" s="34"/>
      <c r="G12" s="22"/>
      <c r="H12" s="22"/>
      <c r="I12" s="36">
        <f>SUM(I13:I19)</f>
        <v>3167.129999999999</v>
      </c>
      <c r="J12" s="37">
        <f t="shared" si="0"/>
        <v>1</v>
      </c>
      <c r="K12" s="37">
        <f>I12/'סכום נכסי הקרן'!$C$42</f>
        <v>0.0017154371742455145</v>
      </c>
    </row>
    <row r="13" spans="2:11" ht="12.75">
      <c r="B13" s="28" t="s">
        <v>1173</v>
      </c>
      <c r="C13" s="38">
        <v>1127679</v>
      </c>
      <c r="D13" s="28" t="s">
        <v>1174</v>
      </c>
      <c r="E13" s="28" t="s">
        <v>170</v>
      </c>
      <c r="F13" s="28" t="s">
        <v>93</v>
      </c>
      <c r="G13" s="22"/>
      <c r="H13" s="22"/>
      <c r="I13" s="29">
        <v>200.68</v>
      </c>
      <c r="J13" s="48">
        <f t="shared" si="0"/>
        <v>0.06336336051882936</v>
      </c>
      <c r="K13" s="48">
        <f>I13/'סכום נכסי הקרן'!$C$42</f>
        <v>0.00010869586411912044</v>
      </c>
    </row>
    <row r="14" spans="2:11" ht="12.75">
      <c r="B14" s="28" t="s">
        <v>1175</v>
      </c>
      <c r="C14" s="38">
        <v>11008330</v>
      </c>
      <c r="D14" s="28" t="s">
        <v>1174</v>
      </c>
      <c r="E14" s="28" t="s">
        <v>170</v>
      </c>
      <c r="F14" s="28" t="s">
        <v>93</v>
      </c>
      <c r="G14" s="22"/>
      <c r="H14" s="22"/>
      <c r="I14" s="29">
        <v>496.61</v>
      </c>
      <c r="J14" s="48">
        <f t="shared" si="0"/>
        <v>0.15680126802499428</v>
      </c>
      <c r="K14" s="48">
        <f>I14/'סכום נכסי הקרן'!$C$42</f>
        <v>0.0002689827241389097</v>
      </c>
    </row>
    <row r="15" spans="2:11" ht="12.75">
      <c r="B15" s="28" t="s">
        <v>1176</v>
      </c>
      <c r="C15" s="38">
        <v>11207400</v>
      </c>
      <c r="D15" s="28" t="s">
        <v>1174</v>
      </c>
      <c r="E15" s="28" t="s">
        <v>170</v>
      </c>
      <c r="F15" s="28" t="s">
        <v>93</v>
      </c>
      <c r="G15" s="22"/>
      <c r="H15" s="22"/>
      <c r="I15" s="29">
        <v>1667.12</v>
      </c>
      <c r="J15" s="48">
        <f t="shared" si="0"/>
        <v>0.5263819293808591</v>
      </c>
      <c r="K15" s="48">
        <f>I15/'סכום נכסי הקרן'!$C$42</f>
        <v>0.0009029751295110029</v>
      </c>
    </row>
    <row r="16" spans="2:11" s="22" customFormat="1" ht="12.75">
      <c r="B16" s="28" t="s">
        <v>1177</v>
      </c>
      <c r="C16" s="38">
        <v>1131184</v>
      </c>
      <c r="D16" s="28" t="s">
        <v>1174</v>
      </c>
      <c r="E16" s="28" t="s">
        <v>170</v>
      </c>
      <c r="F16" s="28" t="s">
        <v>93</v>
      </c>
      <c r="I16" s="29">
        <v>200.68</v>
      </c>
      <c r="J16" s="48">
        <f t="shared" si="0"/>
        <v>0.06336336051882936</v>
      </c>
      <c r="K16" s="48">
        <f>I16/'סכום נכסי הקרן'!$C$42</f>
        <v>0.00010869586411912044</v>
      </c>
    </row>
    <row r="17" spans="2:11" s="22" customFormat="1" ht="12.75">
      <c r="B17" s="28" t="s">
        <v>1178</v>
      </c>
      <c r="C17" s="38">
        <v>1134394</v>
      </c>
      <c r="D17" s="28" t="s">
        <v>1174</v>
      </c>
      <c r="E17" s="28" t="s">
        <v>170</v>
      </c>
      <c r="F17" s="28" t="s">
        <v>93</v>
      </c>
      <c r="I17" s="29">
        <v>200.68</v>
      </c>
      <c r="J17" s="48">
        <f t="shared" si="0"/>
        <v>0.06336336051882936</v>
      </c>
      <c r="K17" s="48">
        <f>I17/'סכום נכסי הקרן'!$C$42</f>
        <v>0.00010869586411912044</v>
      </c>
    </row>
    <row r="18" spans="2:11" s="22" customFormat="1" ht="12.75">
      <c r="B18" s="28" t="s">
        <v>1182</v>
      </c>
      <c r="C18" s="38">
        <v>11103780</v>
      </c>
      <c r="D18" s="28" t="s">
        <v>1180</v>
      </c>
      <c r="E18" s="28" t="s">
        <v>170</v>
      </c>
      <c r="F18" s="28" t="s">
        <v>93</v>
      </c>
      <c r="I18" s="29">
        <v>200.68</v>
      </c>
      <c r="J18" s="48">
        <f t="shared" si="0"/>
        <v>0.06336336051882936</v>
      </c>
      <c r="K18" s="48">
        <f>I18/'סכום נכסי הקרן'!$C$42</f>
        <v>0.00010869586411912044</v>
      </c>
    </row>
    <row r="19" spans="2:11" s="22" customFormat="1" ht="12.75">
      <c r="B19" s="28" t="s">
        <v>1183</v>
      </c>
      <c r="C19" s="38">
        <v>1125624</v>
      </c>
      <c r="D19" s="28" t="s">
        <v>287</v>
      </c>
      <c r="E19" s="28" t="s">
        <v>185</v>
      </c>
      <c r="F19" s="28" t="s">
        <v>93</v>
      </c>
      <c r="I19" s="29">
        <v>200.68</v>
      </c>
      <c r="J19" s="48">
        <f t="shared" si="0"/>
        <v>0.06336336051882936</v>
      </c>
      <c r="K19" s="48">
        <f>I19/'סכום נכסי הקרן'!$C$42</f>
        <v>0.00010869586411912044</v>
      </c>
    </row>
    <row r="20" spans="2:11" s="22" customFormat="1" ht="12.75">
      <c r="B20" s="25" t="s">
        <v>1361</v>
      </c>
      <c r="C20" s="33"/>
      <c r="D20" s="25"/>
      <c r="E20" s="25"/>
      <c r="F20" s="25"/>
      <c r="I20" s="31">
        <v>0</v>
      </c>
      <c r="J20" s="32">
        <f t="shared" si="0"/>
        <v>0</v>
      </c>
      <c r="K20" s="32">
        <f>I20/'סכום נכסי הקרן'!$C$42</f>
        <v>0</v>
      </c>
    </row>
    <row r="21" spans="2:11" s="22" customFormat="1" ht="12.75">
      <c r="B21" s="34" t="s">
        <v>1361</v>
      </c>
      <c r="C21" s="35"/>
      <c r="D21" s="34"/>
      <c r="E21" s="34"/>
      <c r="F21" s="34"/>
      <c r="I21" s="36">
        <v>0</v>
      </c>
      <c r="J21" s="37">
        <f t="shared" si="0"/>
        <v>0</v>
      </c>
      <c r="K21" s="37">
        <f>I21/'סכום נכסי הקרן'!$C$42</f>
        <v>0</v>
      </c>
    </row>
    <row r="22" s="22" customFormat="1" ht="12.75"/>
    <row r="23" s="22" customFormat="1" ht="12.75"/>
    <row r="24" s="22" customFormat="1" ht="12.75"/>
    <row r="25" s="22" customFormat="1" ht="12.75"/>
    <row r="27" spans="2:6" ht="12.75">
      <c r="B27" s="6" t="s">
        <v>103</v>
      </c>
      <c r="C27" s="17"/>
      <c r="D27" s="6"/>
      <c r="E27" s="6"/>
      <c r="F27" s="6"/>
    </row>
    <row r="31" ht="12.75">
      <c r="B31" s="5" t="s">
        <v>75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tabSelected="1" workbookViewId="0" topLeftCell="A1">
      <selection activeCell="B10" sqref="B10:C14"/>
    </sheetView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1362</v>
      </c>
    </row>
    <row r="7" spans="2:4" ht="12.75">
      <c r="B7" s="3" t="s">
        <v>77</v>
      </c>
      <c r="C7" s="3" t="s">
        <v>1363</v>
      </c>
      <c r="D7" s="3" t="s">
        <v>1364</v>
      </c>
    </row>
    <row r="8" spans="2:4" ht="12.75">
      <c r="B8" s="4"/>
      <c r="C8" s="4" t="s">
        <v>89</v>
      </c>
      <c r="D8" s="4" t="s">
        <v>113</v>
      </c>
    </row>
    <row r="10" spans="2:4" ht="12.75">
      <c r="B10" s="25" t="s">
        <v>1365</v>
      </c>
      <c r="C10" s="31">
        <f>C11+C13</f>
        <v>91444.173</v>
      </c>
      <c r="D10" s="3"/>
    </row>
    <row r="11" spans="2:4" ht="12.75">
      <c r="B11" s="25" t="s">
        <v>1366</v>
      </c>
      <c r="C11" s="31">
        <f>C12</f>
        <v>43847.27</v>
      </c>
      <c r="D11" s="3"/>
    </row>
    <row r="12" spans="2:4" ht="12.75">
      <c r="B12" s="34" t="s">
        <v>1367</v>
      </c>
      <c r="C12" s="36">
        <f>(18102671+25744599)/1000</f>
        <v>43847.27</v>
      </c>
      <c r="D12" s="13"/>
    </row>
    <row r="13" spans="2:4" ht="12.75">
      <c r="B13" s="25" t="s">
        <v>1368</v>
      </c>
      <c r="C13" s="31">
        <f>C14</f>
        <v>47596.903</v>
      </c>
      <c r="D13" s="3"/>
    </row>
    <row r="14" spans="2:4" ht="12.75">
      <c r="B14" s="34" t="s">
        <v>1369</v>
      </c>
      <c r="C14" s="36">
        <f>47596903/1000</f>
        <v>47596.903</v>
      </c>
      <c r="D14" s="13"/>
    </row>
    <row r="17" spans="2:4" ht="12.75">
      <c r="B17" s="6" t="s">
        <v>103</v>
      </c>
      <c r="D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1370</v>
      </c>
    </row>
    <row r="7" spans="2:16" ht="12.75">
      <c r="B7" s="3" t="s">
        <v>77</v>
      </c>
      <c r="C7" s="3" t="s">
        <v>78</v>
      </c>
      <c r="D7" s="3" t="s">
        <v>154</v>
      </c>
      <c r="E7" s="3" t="s">
        <v>80</v>
      </c>
      <c r="F7" s="3" t="s">
        <v>81</v>
      </c>
      <c r="G7" s="3" t="s">
        <v>107</v>
      </c>
      <c r="H7" s="3" t="s">
        <v>108</v>
      </c>
      <c r="I7" s="3" t="s">
        <v>82</v>
      </c>
      <c r="J7" s="3" t="s">
        <v>83</v>
      </c>
      <c r="K7" s="3" t="s">
        <v>1371</v>
      </c>
      <c r="L7" s="3" t="s">
        <v>109</v>
      </c>
      <c r="M7" s="3" t="s">
        <v>1372</v>
      </c>
      <c r="N7" s="3" t="s">
        <v>111</v>
      </c>
      <c r="O7" s="3" t="s">
        <v>112</v>
      </c>
      <c r="P7" s="3" t="s">
        <v>87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1373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166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295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385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399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400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401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409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1374</v>
      </c>
    </row>
    <row r="7" spans="2:16" ht="12.75">
      <c r="B7" s="3" t="s">
        <v>77</v>
      </c>
      <c r="C7" s="3" t="s">
        <v>78</v>
      </c>
      <c r="D7" s="3" t="s">
        <v>154</v>
      </c>
      <c r="E7" s="3" t="s">
        <v>80</v>
      </c>
      <c r="F7" s="3" t="s">
        <v>81</v>
      </c>
      <c r="G7" s="3" t="s">
        <v>107</v>
      </c>
      <c r="H7" s="3" t="s">
        <v>108</v>
      </c>
      <c r="I7" s="3" t="s">
        <v>82</v>
      </c>
      <c r="J7" s="3" t="s">
        <v>83</v>
      </c>
      <c r="K7" s="3" t="s">
        <v>1371</v>
      </c>
      <c r="L7" s="3" t="s">
        <v>109</v>
      </c>
      <c r="M7" s="3" t="s">
        <v>1372</v>
      </c>
      <c r="N7" s="3" t="s">
        <v>111</v>
      </c>
      <c r="O7" s="3" t="s">
        <v>112</v>
      </c>
      <c r="P7" s="3" t="s">
        <v>87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1162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1163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1164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1186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1191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1199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1200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1201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1202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7"/>
  <sheetViews>
    <sheetView rightToLeft="1" workbookViewId="0" topLeftCell="C7">
      <selection activeCell="R12" sqref="R12:R40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105</v>
      </c>
    </row>
    <row r="8" spans="2:18" ht="12.75">
      <c r="B8" s="3" t="s">
        <v>77</v>
      </c>
      <c r="C8" s="3" t="s">
        <v>78</v>
      </c>
      <c r="D8" s="3" t="s">
        <v>106</v>
      </c>
      <c r="E8" s="3" t="s">
        <v>80</v>
      </c>
      <c r="F8" s="3" t="s">
        <v>81</v>
      </c>
      <c r="G8" s="3" t="s">
        <v>107</v>
      </c>
      <c r="H8" s="3" t="s">
        <v>108</v>
      </c>
      <c r="I8" s="3" t="s">
        <v>82</v>
      </c>
      <c r="J8" s="3" t="s">
        <v>83</v>
      </c>
      <c r="K8" s="3" t="s">
        <v>84</v>
      </c>
      <c r="L8" s="3" t="s">
        <v>109</v>
      </c>
      <c r="M8" s="3" t="s">
        <v>43</v>
      </c>
      <c r="N8" s="3" t="s">
        <v>110</v>
      </c>
      <c r="O8" s="3" t="s">
        <v>85</v>
      </c>
      <c r="P8" s="3" t="s">
        <v>111</v>
      </c>
      <c r="Q8" s="3" t="s">
        <v>112</v>
      </c>
      <c r="R8" s="3" t="s">
        <v>87</v>
      </c>
    </row>
    <row r="9" spans="2:18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88</v>
      </c>
      <c r="K9" s="4" t="s">
        <v>88</v>
      </c>
      <c r="L9" s="4" t="s">
        <v>115</v>
      </c>
      <c r="M9" s="4" t="s">
        <v>116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117</v>
      </c>
      <c r="C11" s="12"/>
      <c r="D11" s="19"/>
      <c r="E11" s="3"/>
      <c r="F11" s="3"/>
      <c r="G11" s="3"/>
      <c r="H11" s="39">
        <v>4.2</v>
      </c>
      <c r="I11" s="3"/>
      <c r="K11" s="10">
        <v>0.0006</v>
      </c>
      <c r="L11" s="9">
        <v>299031701.05</v>
      </c>
      <c r="O11" s="9">
        <v>379413.33</v>
      </c>
      <c r="Q11" s="10">
        <f>O11/$O$11</f>
        <v>1</v>
      </c>
      <c r="R11" s="10">
        <f>O11/'סכום נכסי הקרן'!$C$42</f>
        <v>0.2055045832303319</v>
      </c>
    </row>
    <row r="12" spans="2:18" ht="12.75">
      <c r="B12" s="3" t="s">
        <v>118</v>
      </c>
      <c r="C12" s="12"/>
      <c r="D12" s="19"/>
      <c r="E12" s="3"/>
      <c r="F12" s="3"/>
      <c r="G12" s="3"/>
      <c r="H12" s="39">
        <v>4.25</v>
      </c>
      <c r="I12" s="3"/>
      <c r="K12" s="10">
        <v>0.0001</v>
      </c>
      <c r="L12" s="9">
        <v>297894701.05</v>
      </c>
      <c r="O12" s="9">
        <v>375142.11</v>
      </c>
      <c r="Q12" s="10">
        <f aca="true" t="shared" si="0" ref="Q12:Q40">O12/$O$11</f>
        <v>0.988742567373687</v>
      </c>
      <c r="R12" s="10">
        <f>O12/'סכום נכסי הקרן'!$C$42</f>
        <v>0.20319112923021793</v>
      </c>
    </row>
    <row r="13" spans="2:18" ht="12.75">
      <c r="B13" s="13" t="s">
        <v>119</v>
      </c>
      <c r="C13" s="14"/>
      <c r="D13" s="20"/>
      <c r="E13" s="13"/>
      <c r="F13" s="13"/>
      <c r="G13" s="13"/>
      <c r="H13" s="40">
        <v>3.67</v>
      </c>
      <c r="I13" s="13"/>
      <c r="K13" s="16">
        <v>-0.0101</v>
      </c>
      <c r="L13" s="15">
        <v>137123336.05</v>
      </c>
      <c r="O13" s="15">
        <v>182028.4</v>
      </c>
      <c r="Q13" s="16">
        <f t="shared" si="0"/>
        <v>0.4797627958933335</v>
      </c>
      <c r="R13" s="16">
        <f>O13/'סכום נכסי הקרן'!$C$42</f>
        <v>0.0985934534194783</v>
      </c>
    </row>
    <row r="14" spans="2:18" ht="12.75">
      <c r="B14" s="6" t="s">
        <v>120</v>
      </c>
      <c r="C14" s="17">
        <v>9590332</v>
      </c>
      <c r="D14" s="18" t="s">
        <v>121</v>
      </c>
      <c r="E14" s="6"/>
      <c r="F14" s="6"/>
      <c r="G14" s="6"/>
      <c r="H14" s="41">
        <v>1.92</v>
      </c>
      <c r="I14" s="6" t="s">
        <v>93</v>
      </c>
      <c r="J14" s="30">
        <v>0.04</v>
      </c>
      <c r="K14" s="8">
        <v>-0.0133</v>
      </c>
      <c r="L14" s="7">
        <v>34185146</v>
      </c>
      <c r="M14" s="7">
        <v>150.86</v>
      </c>
      <c r="N14" s="7">
        <v>0</v>
      </c>
      <c r="O14" s="7">
        <v>51571.71</v>
      </c>
      <c r="P14" s="8">
        <v>0.0022</v>
      </c>
      <c r="Q14" s="8">
        <f t="shared" si="0"/>
        <v>0.1359248764401609</v>
      </c>
      <c r="R14" s="8">
        <f>O14/'סכום נכסי הקרן'!$C$42</f>
        <v>0.02793318508346963</v>
      </c>
    </row>
    <row r="15" spans="2:18" ht="12.75">
      <c r="B15" s="6" t="s">
        <v>122</v>
      </c>
      <c r="C15" s="17">
        <v>9590431</v>
      </c>
      <c r="D15" s="18" t="s">
        <v>121</v>
      </c>
      <c r="E15" s="6"/>
      <c r="F15" s="6"/>
      <c r="G15" s="6"/>
      <c r="H15" s="41">
        <v>4.44</v>
      </c>
      <c r="I15" s="6" t="s">
        <v>93</v>
      </c>
      <c r="J15" s="30">
        <v>0.04</v>
      </c>
      <c r="K15" s="8">
        <v>-0.0076</v>
      </c>
      <c r="L15" s="7">
        <v>22386547.73</v>
      </c>
      <c r="M15" s="7">
        <v>159.48</v>
      </c>
      <c r="N15" s="7">
        <v>0</v>
      </c>
      <c r="O15" s="7">
        <v>35702.07</v>
      </c>
      <c r="P15" s="8">
        <v>0.0019</v>
      </c>
      <c r="Q15" s="8">
        <f t="shared" si="0"/>
        <v>0.09409809086043444</v>
      </c>
      <c r="R15" s="8">
        <f>O15/'סכום נכסי הקרן'!$C$42</f>
        <v>0.019337588945043484</v>
      </c>
    </row>
    <row r="16" spans="2:18" ht="12.75">
      <c r="B16" s="6" t="s">
        <v>123</v>
      </c>
      <c r="C16" s="17">
        <v>1140847</v>
      </c>
      <c r="D16" s="18" t="s">
        <v>121</v>
      </c>
      <c r="E16" s="6"/>
      <c r="F16" s="6"/>
      <c r="G16" s="6"/>
      <c r="H16" s="41">
        <v>7.54</v>
      </c>
      <c r="I16" s="6" t="s">
        <v>93</v>
      </c>
      <c r="J16" s="30">
        <v>0.0075</v>
      </c>
      <c r="K16" s="8">
        <v>-0.003</v>
      </c>
      <c r="L16" s="7">
        <v>1572667</v>
      </c>
      <c r="M16" s="7">
        <v>110.25</v>
      </c>
      <c r="N16" s="7">
        <v>0</v>
      </c>
      <c r="O16" s="7">
        <v>1733.87</v>
      </c>
      <c r="P16" s="8">
        <v>0.0001</v>
      </c>
      <c r="Q16" s="8">
        <f t="shared" si="0"/>
        <v>0.004569871069105558</v>
      </c>
      <c r="R16" s="8">
        <f>O16/'סכום נכסי הקרן'!$C$42</f>
        <v>0.000939129449472889</v>
      </c>
    </row>
    <row r="17" spans="2:18" ht="12.75">
      <c r="B17" s="6" t="s">
        <v>124</v>
      </c>
      <c r="C17" s="17">
        <v>1097708</v>
      </c>
      <c r="D17" s="18" t="s">
        <v>121</v>
      </c>
      <c r="E17" s="6"/>
      <c r="F17" s="6"/>
      <c r="G17" s="6"/>
      <c r="H17" s="41">
        <v>13.52</v>
      </c>
      <c r="I17" s="6" t="s">
        <v>93</v>
      </c>
      <c r="J17" s="30">
        <v>0.04</v>
      </c>
      <c r="K17" s="8">
        <v>0.0061</v>
      </c>
      <c r="L17" s="7">
        <v>5966983</v>
      </c>
      <c r="M17" s="7">
        <v>184.79</v>
      </c>
      <c r="N17" s="7">
        <v>0</v>
      </c>
      <c r="O17" s="7">
        <v>11026.39</v>
      </c>
      <c r="P17" s="8">
        <v>0.0004</v>
      </c>
      <c r="Q17" s="8">
        <f t="shared" si="0"/>
        <v>0.029061683204435647</v>
      </c>
      <c r="R17" s="8">
        <f>O17/'סכום נכסי הקרן'!$C$42</f>
        <v>0.0059723090948994835</v>
      </c>
    </row>
    <row r="18" spans="2:18" ht="12.75">
      <c r="B18" s="6" t="s">
        <v>125</v>
      </c>
      <c r="C18" s="17">
        <v>1124056</v>
      </c>
      <c r="D18" s="18" t="s">
        <v>121</v>
      </c>
      <c r="E18" s="6"/>
      <c r="F18" s="6"/>
      <c r="G18" s="6"/>
      <c r="H18" s="41">
        <v>3</v>
      </c>
      <c r="I18" s="6" t="s">
        <v>93</v>
      </c>
      <c r="J18" s="30">
        <v>0.0275</v>
      </c>
      <c r="K18" s="8">
        <v>-0.011</v>
      </c>
      <c r="L18" s="7">
        <v>15721031.32</v>
      </c>
      <c r="M18" s="7">
        <v>119.68</v>
      </c>
      <c r="N18" s="7">
        <v>0</v>
      </c>
      <c r="O18" s="7">
        <v>18814.93</v>
      </c>
      <c r="P18" s="8">
        <v>0.0009</v>
      </c>
      <c r="Q18" s="8">
        <f t="shared" si="0"/>
        <v>0.04958953339883973</v>
      </c>
      <c r="R18" s="8">
        <f>O18/'סכום נכסי הקרן'!$C$42</f>
        <v>0.010190876393715183</v>
      </c>
    </row>
    <row r="19" spans="2:18" ht="12.75">
      <c r="B19" s="6" t="s">
        <v>126</v>
      </c>
      <c r="C19" s="17">
        <v>1128081</v>
      </c>
      <c r="D19" s="18" t="s">
        <v>121</v>
      </c>
      <c r="E19" s="6"/>
      <c r="F19" s="6"/>
      <c r="G19" s="6"/>
      <c r="H19" s="41">
        <v>3.94</v>
      </c>
      <c r="I19" s="6" t="s">
        <v>93</v>
      </c>
      <c r="J19" s="30">
        <v>0.0175</v>
      </c>
      <c r="K19" s="8">
        <v>-0.0087</v>
      </c>
      <c r="L19" s="7">
        <v>24949838</v>
      </c>
      <c r="M19" s="7">
        <v>115.31</v>
      </c>
      <c r="N19" s="7">
        <v>0</v>
      </c>
      <c r="O19" s="7">
        <v>28769.66</v>
      </c>
      <c r="P19" s="8">
        <v>0.0017</v>
      </c>
      <c r="Q19" s="8">
        <f t="shared" si="0"/>
        <v>0.07582669802349853</v>
      </c>
      <c r="R19" s="8">
        <f>O19/'סכום נכסי הקרן'!$C$42</f>
        <v>0.0155827339750513</v>
      </c>
    </row>
    <row r="20" spans="2:18" ht="12.75">
      <c r="B20" s="6" t="s">
        <v>127</v>
      </c>
      <c r="C20" s="17">
        <v>1114750</v>
      </c>
      <c r="D20" s="18" t="s">
        <v>121</v>
      </c>
      <c r="E20" s="6"/>
      <c r="F20" s="6"/>
      <c r="G20" s="6"/>
      <c r="H20" s="41">
        <v>0.33</v>
      </c>
      <c r="I20" s="6" t="s">
        <v>93</v>
      </c>
      <c r="J20" s="30">
        <v>0.03</v>
      </c>
      <c r="K20" s="8">
        <v>-0.0236</v>
      </c>
      <c r="L20" s="7">
        <v>3760220</v>
      </c>
      <c r="M20" s="7">
        <v>114.99</v>
      </c>
      <c r="N20" s="7">
        <v>0</v>
      </c>
      <c r="O20" s="7">
        <v>4323.88</v>
      </c>
      <c r="P20" s="8">
        <v>0.0003</v>
      </c>
      <c r="Q20" s="8">
        <f t="shared" si="0"/>
        <v>0.011396225852159702</v>
      </c>
      <c r="R20" s="8">
        <f>O20/'סכום נכסי הקרן'!$C$42</f>
        <v>0.0023419766441468135</v>
      </c>
    </row>
    <row r="21" spans="2:18" ht="12.75">
      <c r="B21" s="6" t="s">
        <v>128</v>
      </c>
      <c r="C21" s="17">
        <v>1137181</v>
      </c>
      <c r="D21" s="18" t="s">
        <v>121</v>
      </c>
      <c r="E21" s="6"/>
      <c r="F21" s="6"/>
      <c r="G21" s="6"/>
      <c r="H21" s="41">
        <v>1.31</v>
      </c>
      <c r="I21" s="6" t="s">
        <v>93</v>
      </c>
      <c r="J21" s="30">
        <v>0.001</v>
      </c>
      <c r="K21" s="8">
        <v>-0.0152</v>
      </c>
      <c r="L21" s="7">
        <v>21281549</v>
      </c>
      <c r="M21" s="7">
        <v>103.69</v>
      </c>
      <c r="N21" s="7">
        <v>0</v>
      </c>
      <c r="O21" s="7">
        <v>22066.84</v>
      </c>
      <c r="P21" s="8">
        <v>0.0014</v>
      </c>
      <c r="Q21" s="8">
        <f t="shared" si="0"/>
        <v>0.05816042362032984</v>
      </c>
      <c r="R21" s="8">
        <f>O21/'סכום נכסי הקרן'!$C$42</f>
        <v>0.011952233616595434</v>
      </c>
    </row>
    <row r="22" spans="2:18" ht="12.75">
      <c r="B22" s="6" t="s">
        <v>129</v>
      </c>
      <c r="C22" s="17">
        <v>1135912</v>
      </c>
      <c r="D22" s="18" t="s">
        <v>121</v>
      </c>
      <c r="E22" s="6"/>
      <c r="F22" s="6"/>
      <c r="G22" s="6"/>
      <c r="H22" s="41">
        <v>5.99</v>
      </c>
      <c r="I22" s="6" t="s">
        <v>93</v>
      </c>
      <c r="J22" s="30">
        <v>0.0075</v>
      </c>
      <c r="K22" s="8">
        <v>-0.0053</v>
      </c>
      <c r="L22" s="7">
        <v>7299354</v>
      </c>
      <c r="M22" s="7">
        <v>109.86</v>
      </c>
      <c r="N22" s="7">
        <v>0</v>
      </c>
      <c r="O22" s="7">
        <v>8019.07</v>
      </c>
      <c r="P22" s="8">
        <v>0.0005</v>
      </c>
      <c r="Q22" s="8">
        <f t="shared" si="0"/>
        <v>0.021135446137329966</v>
      </c>
      <c r="R22" s="8">
        <f>O22/'סכום נכסי הקרן'!$C$42</f>
        <v>0.0043434310498391224</v>
      </c>
    </row>
    <row r="23" spans="2:18" ht="12.75">
      <c r="B23" s="13" t="s">
        <v>130</v>
      </c>
      <c r="C23" s="14"/>
      <c r="D23" s="20"/>
      <c r="E23" s="13"/>
      <c r="F23" s="13"/>
      <c r="G23" s="13"/>
      <c r="H23" s="40">
        <v>4.79</v>
      </c>
      <c r="I23" s="13"/>
      <c r="J23" s="42"/>
      <c r="K23" s="16">
        <v>0.0097</v>
      </c>
      <c r="L23" s="15">
        <v>160771365</v>
      </c>
      <c r="O23" s="15">
        <v>193113.71</v>
      </c>
      <c r="Q23" s="16">
        <f t="shared" si="0"/>
        <v>0.5089797714803536</v>
      </c>
      <c r="R23" s="16">
        <f>O23/'סכום נכסי הקרן'!$C$42</f>
        <v>0.10459767581073964</v>
      </c>
    </row>
    <row r="24" spans="2:18" ht="12.75">
      <c r="B24" s="6" t="s">
        <v>131</v>
      </c>
      <c r="C24" s="17">
        <v>8200313</v>
      </c>
      <c r="D24" s="18" t="s">
        <v>121</v>
      </c>
      <c r="E24" s="6"/>
      <c r="F24" s="6"/>
      <c r="G24" s="6"/>
      <c r="H24" s="41">
        <v>0.68</v>
      </c>
      <c r="I24" s="6" t="s">
        <v>93</v>
      </c>
      <c r="J24" s="42"/>
      <c r="K24" s="8">
        <v>0.0028</v>
      </c>
      <c r="L24" s="7">
        <v>84100</v>
      </c>
      <c r="M24" s="7">
        <v>99.81</v>
      </c>
      <c r="N24" s="7">
        <v>0</v>
      </c>
      <c r="O24" s="7">
        <v>83.94</v>
      </c>
      <c r="P24" s="8">
        <v>0</v>
      </c>
      <c r="Q24" s="8">
        <f t="shared" si="0"/>
        <v>0.00022123629657397646</v>
      </c>
      <c r="R24" s="8">
        <f>O24/'סכום נכסי הקרן'!$C$42</f>
        <v>4.546507292285714E-05</v>
      </c>
    </row>
    <row r="25" spans="2:18" ht="12.75">
      <c r="B25" s="6" t="s">
        <v>132</v>
      </c>
      <c r="C25" s="17">
        <v>1150879</v>
      </c>
      <c r="D25" s="18" t="s">
        <v>121</v>
      </c>
      <c r="E25" s="6"/>
      <c r="F25" s="6"/>
      <c r="G25" s="6"/>
      <c r="H25" s="41">
        <v>8.34</v>
      </c>
      <c r="I25" s="6" t="s">
        <v>93</v>
      </c>
      <c r="J25" s="30">
        <v>0.0225</v>
      </c>
      <c r="K25" s="8">
        <v>0.016</v>
      </c>
      <c r="L25" s="7">
        <v>4674655</v>
      </c>
      <c r="M25" s="7">
        <v>107.2</v>
      </c>
      <c r="N25" s="7">
        <v>0</v>
      </c>
      <c r="O25" s="7">
        <v>5011.23</v>
      </c>
      <c r="P25" s="8">
        <v>0.0004</v>
      </c>
      <c r="Q25" s="8">
        <f t="shared" si="0"/>
        <v>0.013207838533242887</v>
      </c>
      <c r="R25" s="8">
        <f>O25/'סכום נכסי הקרן'!$C$42</f>
        <v>0.002714271353147598</v>
      </c>
    </row>
    <row r="26" spans="2:18" ht="12.75">
      <c r="B26" s="6" t="s">
        <v>133</v>
      </c>
      <c r="C26" s="17">
        <v>1115773</v>
      </c>
      <c r="D26" s="18" t="s">
        <v>121</v>
      </c>
      <c r="E26" s="6"/>
      <c r="F26" s="6"/>
      <c r="G26" s="6"/>
      <c r="H26" s="41">
        <v>0.59</v>
      </c>
      <c r="I26" s="6" t="s">
        <v>93</v>
      </c>
      <c r="J26" s="30">
        <v>0.05</v>
      </c>
      <c r="K26" s="8">
        <v>0.0025</v>
      </c>
      <c r="L26" s="7">
        <v>11179169</v>
      </c>
      <c r="M26" s="7">
        <v>104.83</v>
      </c>
      <c r="N26" s="7">
        <v>0</v>
      </c>
      <c r="O26" s="7">
        <v>11719.12</v>
      </c>
      <c r="P26" s="8">
        <v>0.0006</v>
      </c>
      <c r="Q26" s="8">
        <f t="shared" si="0"/>
        <v>0.030887475671980212</v>
      </c>
      <c r="R26" s="8">
        <f>O26/'סכום נכסי הקרן'!$C$42</f>
        <v>0.0063475178150073095</v>
      </c>
    </row>
    <row r="27" spans="2:18" ht="12.75">
      <c r="B27" s="6" t="s">
        <v>134</v>
      </c>
      <c r="C27" s="17">
        <v>1123272</v>
      </c>
      <c r="D27" s="18" t="s">
        <v>121</v>
      </c>
      <c r="E27" s="6"/>
      <c r="F27" s="6"/>
      <c r="G27" s="6"/>
      <c r="H27" s="41">
        <v>2.45</v>
      </c>
      <c r="I27" s="6" t="s">
        <v>93</v>
      </c>
      <c r="J27" s="30">
        <v>0.055</v>
      </c>
      <c r="K27" s="8">
        <v>0.0051</v>
      </c>
      <c r="L27" s="7">
        <v>17662051</v>
      </c>
      <c r="M27" s="7">
        <v>115.06</v>
      </c>
      <c r="N27" s="7">
        <v>0</v>
      </c>
      <c r="O27" s="7">
        <v>20321.96</v>
      </c>
      <c r="P27" s="8">
        <v>0.001</v>
      </c>
      <c r="Q27" s="8">
        <f t="shared" si="0"/>
        <v>0.05356153406629124</v>
      </c>
      <c r="R27" s="8">
        <f>O27/'סכום נכסי הקרן'!$C$42</f>
        <v>0.011007140735470405</v>
      </c>
    </row>
    <row r="28" spans="2:18" ht="12.75">
      <c r="B28" s="6" t="s">
        <v>135</v>
      </c>
      <c r="C28" s="17">
        <v>1125400</v>
      </c>
      <c r="D28" s="18" t="s">
        <v>121</v>
      </c>
      <c r="E28" s="6"/>
      <c r="F28" s="6"/>
      <c r="G28" s="6"/>
      <c r="H28" s="41">
        <v>14.97</v>
      </c>
      <c r="I28" s="6" t="s">
        <v>93</v>
      </c>
      <c r="J28" s="30">
        <v>0.055</v>
      </c>
      <c r="K28" s="8">
        <v>0.0257</v>
      </c>
      <c r="L28" s="7">
        <v>3322782</v>
      </c>
      <c r="M28" s="7">
        <v>152.13</v>
      </c>
      <c r="N28" s="7">
        <v>0</v>
      </c>
      <c r="O28" s="7">
        <v>5054.95</v>
      </c>
      <c r="P28" s="8">
        <v>0.0002</v>
      </c>
      <c r="Q28" s="8">
        <f t="shared" si="0"/>
        <v>0.013323069065601885</v>
      </c>
      <c r="R28" s="8">
        <f>O28/'סכום נכסי הקרן'!$C$42</f>
        <v>0.002737951755675443</v>
      </c>
    </row>
    <row r="29" spans="2:18" ht="12.75">
      <c r="B29" s="6" t="s">
        <v>136</v>
      </c>
      <c r="C29" s="17">
        <v>1126747</v>
      </c>
      <c r="D29" s="18" t="s">
        <v>121</v>
      </c>
      <c r="E29" s="6"/>
      <c r="F29" s="6"/>
      <c r="G29" s="6"/>
      <c r="H29" s="41">
        <v>3.53</v>
      </c>
      <c r="I29" s="6" t="s">
        <v>93</v>
      </c>
      <c r="J29" s="30">
        <v>0.0425</v>
      </c>
      <c r="K29" s="8">
        <v>0.007</v>
      </c>
      <c r="L29" s="7">
        <v>19085534</v>
      </c>
      <c r="M29" s="7">
        <v>114.16</v>
      </c>
      <c r="N29" s="7">
        <v>0</v>
      </c>
      <c r="O29" s="7">
        <v>21788.05</v>
      </c>
      <c r="P29" s="8">
        <v>0.0011</v>
      </c>
      <c r="Q29" s="8">
        <f t="shared" si="0"/>
        <v>0.05742563130293814</v>
      </c>
      <c r="R29" s="8">
        <f>O29/'סכום נכסי הקרן'!$C$42</f>
        <v>0.011801230427649004</v>
      </c>
    </row>
    <row r="30" spans="2:18" ht="12.75">
      <c r="B30" s="6" t="s">
        <v>137</v>
      </c>
      <c r="C30" s="17">
        <v>1130848</v>
      </c>
      <c r="D30" s="18" t="s">
        <v>121</v>
      </c>
      <c r="E30" s="6"/>
      <c r="F30" s="6"/>
      <c r="G30" s="6"/>
      <c r="H30" s="41">
        <v>4.43</v>
      </c>
      <c r="I30" s="6" t="s">
        <v>93</v>
      </c>
      <c r="J30" s="30">
        <v>0.0375</v>
      </c>
      <c r="K30" s="8">
        <v>0.0088</v>
      </c>
      <c r="L30" s="7">
        <v>27082991</v>
      </c>
      <c r="M30" s="7">
        <v>114.26</v>
      </c>
      <c r="N30" s="7">
        <v>0</v>
      </c>
      <c r="O30" s="7">
        <v>30945.03</v>
      </c>
      <c r="P30" s="8">
        <v>0.0017</v>
      </c>
      <c r="Q30" s="8">
        <f t="shared" si="0"/>
        <v>0.081560207702771</v>
      </c>
      <c r="R30" s="8">
        <f>O30/'סכום נכסי הקרן'!$C$42</f>
        <v>0.01676099649213726</v>
      </c>
    </row>
    <row r="31" spans="2:18" ht="12.75">
      <c r="B31" s="6" t="s">
        <v>138</v>
      </c>
      <c r="C31" s="17">
        <v>1139344</v>
      </c>
      <c r="D31" s="18" t="s">
        <v>121</v>
      </c>
      <c r="E31" s="6"/>
      <c r="F31" s="6"/>
      <c r="G31" s="6"/>
      <c r="H31" s="41">
        <v>7.24</v>
      </c>
      <c r="I31" s="6" t="s">
        <v>93</v>
      </c>
      <c r="J31" s="30">
        <v>0.02</v>
      </c>
      <c r="K31" s="8">
        <v>0.0138</v>
      </c>
      <c r="L31" s="7">
        <v>9472340</v>
      </c>
      <c r="M31" s="7">
        <v>105.01</v>
      </c>
      <c r="N31" s="7">
        <v>0</v>
      </c>
      <c r="O31" s="7">
        <v>9946.9</v>
      </c>
      <c r="P31" s="8">
        <v>0.0006</v>
      </c>
      <c r="Q31" s="8">
        <f t="shared" si="0"/>
        <v>0.02621652750049662</v>
      </c>
      <c r="R31" s="8">
        <f>O31/'סכום נכסי הקרן'!$C$42</f>
        <v>0.005387616557736093</v>
      </c>
    </row>
    <row r="32" spans="2:18" ht="12.75">
      <c r="B32" s="6" t="s">
        <v>139</v>
      </c>
      <c r="C32" s="17">
        <v>1138130</v>
      </c>
      <c r="D32" s="18" t="s">
        <v>121</v>
      </c>
      <c r="E32" s="6"/>
      <c r="F32" s="6"/>
      <c r="G32" s="6"/>
      <c r="H32" s="41">
        <v>1.82</v>
      </c>
      <c r="I32" s="6" t="s">
        <v>93</v>
      </c>
      <c r="J32" s="30">
        <v>0.01</v>
      </c>
      <c r="K32" s="8">
        <v>0.0037</v>
      </c>
      <c r="L32" s="7">
        <v>9100000</v>
      </c>
      <c r="M32" s="7">
        <v>101.31</v>
      </c>
      <c r="N32" s="7">
        <v>0</v>
      </c>
      <c r="O32" s="7">
        <v>9219.21</v>
      </c>
      <c r="P32" s="8">
        <v>0.0006</v>
      </c>
      <c r="Q32" s="8">
        <f t="shared" si="0"/>
        <v>0.024298592777433514</v>
      </c>
      <c r="R32" s="8">
        <f>O32/'סכום נכסי הקרן'!$C$42</f>
        <v>0.004993472181810028</v>
      </c>
    </row>
    <row r="33" spans="2:18" ht="12.75">
      <c r="B33" s="6" t="s">
        <v>140</v>
      </c>
      <c r="C33" s="17">
        <v>1099456</v>
      </c>
      <c r="D33" s="18" t="s">
        <v>121</v>
      </c>
      <c r="E33" s="6"/>
      <c r="F33" s="6"/>
      <c r="G33" s="6"/>
      <c r="H33" s="41">
        <v>6.11</v>
      </c>
      <c r="I33" s="6" t="s">
        <v>93</v>
      </c>
      <c r="J33" s="30">
        <v>0.0625</v>
      </c>
      <c r="K33" s="8">
        <v>0.0127</v>
      </c>
      <c r="L33" s="7">
        <v>51297393</v>
      </c>
      <c r="M33" s="7">
        <v>138.83</v>
      </c>
      <c r="N33" s="7">
        <v>0</v>
      </c>
      <c r="O33" s="7">
        <v>71216.17</v>
      </c>
      <c r="P33" s="8">
        <v>0.003</v>
      </c>
      <c r="Q33" s="8">
        <f t="shared" si="0"/>
        <v>0.18770075895857427</v>
      </c>
      <c r="R33" s="8">
        <f>O33/'סכום נכסי הקרן'!$C$42</f>
        <v>0.038573366241798794</v>
      </c>
    </row>
    <row r="34" spans="2:18" ht="12.75">
      <c r="B34" s="6" t="s">
        <v>141</v>
      </c>
      <c r="C34" s="17">
        <v>1127646</v>
      </c>
      <c r="D34" s="18" t="s">
        <v>121</v>
      </c>
      <c r="E34" s="6"/>
      <c r="F34" s="6"/>
      <c r="G34" s="6"/>
      <c r="H34" s="41">
        <v>2.41</v>
      </c>
      <c r="I34" s="6" t="s">
        <v>93</v>
      </c>
      <c r="J34" s="30">
        <v>0.002927</v>
      </c>
      <c r="K34" s="8">
        <v>0.0034</v>
      </c>
      <c r="L34" s="7">
        <v>3549498</v>
      </c>
      <c r="M34" s="7">
        <v>99.91</v>
      </c>
      <c r="N34" s="7">
        <v>0</v>
      </c>
      <c r="O34" s="7">
        <v>3546.3</v>
      </c>
      <c r="P34" s="8">
        <v>0.0003</v>
      </c>
      <c r="Q34" s="8">
        <f t="shared" si="0"/>
        <v>0.009346798648323716</v>
      </c>
      <c r="R34" s="8">
        <f>O34/'סכום נכסי הקרן'!$C$42</f>
        <v>0.001920809960761595</v>
      </c>
    </row>
    <row r="35" spans="2:18" ht="12.75">
      <c r="B35" s="6" t="s">
        <v>142</v>
      </c>
      <c r="C35" s="17">
        <v>1116193</v>
      </c>
      <c r="D35" s="18" t="s">
        <v>121</v>
      </c>
      <c r="E35" s="6"/>
      <c r="F35" s="6"/>
      <c r="G35" s="6"/>
      <c r="H35" s="41">
        <v>0.92</v>
      </c>
      <c r="I35" s="6" t="s">
        <v>93</v>
      </c>
      <c r="J35" s="30">
        <v>0.002924</v>
      </c>
      <c r="K35" s="8">
        <v>0.0032</v>
      </c>
      <c r="L35" s="7">
        <v>4260852</v>
      </c>
      <c r="M35" s="7">
        <v>100</v>
      </c>
      <c r="N35" s="7">
        <v>0</v>
      </c>
      <c r="O35" s="7">
        <v>4260.85</v>
      </c>
      <c r="P35" s="8">
        <v>0.0002</v>
      </c>
      <c r="Q35" s="8">
        <f t="shared" si="0"/>
        <v>0.011230100956126133</v>
      </c>
      <c r="R35" s="8">
        <f>O35/'סכום נכסי הקרן'!$C$42</f>
        <v>0.002307837216623253</v>
      </c>
    </row>
    <row r="36" spans="2:18" ht="12.75">
      <c r="B36" s="13" t="s">
        <v>143</v>
      </c>
      <c r="C36" s="14"/>
      <c r="D36" s="20"/>
      <c r="E36" s="13"/>
      <c r="F36" s="13"/>
      <c r="G36" s="13"/>
      <c r="I36" s="13"/>
      <c r="J36" s="42"/>
      <c r="L36" s="15">
        <v>0</v>
      </c>
      <c r="O36" s="15">
        <v>0</v>
      </c>
      <c r="Q36" s="16">
        <f t="shared" si="0"/>
        <v>0</v>
      </c>
      <c r="R36" s="16">
        <f>O36/'סכום נכסי הקרן'!$C$42</f>
        <v>0</v>
      </c>
    </row>
    <row r="37" spans="2:18" ht="12.75">
      <c r="B37" s="3" t="s">
        <v>144</v>
      </c>
      <c r="C37" s="12"/>
      <c r="D37" s="19"/>
      <c r="E37" s="3"/>
      <c r="F37" s="3"/>
      <c r="G37" s="3"/>
      <c r="I37" s="3"/>
      <c r="J37" s="42"/>
      <c r="K37" s="10">
        <v>0.04</v>
      </c>
      <c r="L37" s="9">
        <v>1137000</v>
      </c>
      <c r="O37" s="9">
        <v>4271.22</v>
      </c>
      <c r="Q37" s="10">
        <f t="shared" si="0"/>
        <v>0.01125743262631284</v>
      </c>
      <c r="R37" s="10">
        <f>O37/'סכום נכסי הקרן'!$C$42</f>
        <v>0.002313454000113961</v>
      </c>
    </row>
    <row r="38" spans="2:18" ht="12.75">
      <c r="B38" s="13" t="s">
        <v>145</v>
      </c>
      <c r="C38" s="14"/>
      <c r="D38" s="20"/>
      <c r="E38" s="13"/>
      <c r="F38" s="13"/>
      <c r="G38" s="13"/>
      <c r="I38" s="13"/>
      <c r="J38" s="42"/>
      <c r="K38" s="16">
        <v>0.04</v>
      </c>
      <c r="L38" s="15">
        <v>1137000</v>
      </c>
      <c r="O38" s="15">
        <v>4271.22</v>
      </c>
      <c r="Q38" s="16">
        <f t="shared" si="0"/>
        <v>0.01125743262631284</v>
      </c>
      <c r="R38" s="16">
        <f>O38/'סכום נכסי הקרן'!$C$42</f>
        <v>0.002313454000113961</v>
      </c>
    </row>
    <row r="39" spans="2:18" ht="12.75">
      <c r="B39" s="6" t="s">
        <v>146</v>
      </c>
      <c r="C39" s="17" t="s">
        <v>147</v>
      </c>
      <c r="D39" s="18" t="s">
        <v>148</v>
      </c>
      <c r="E39" s="6" t="s">
        <v>149</v>
      </c>
      <c r="F39" s="6" t="s">
        <v>150</v>
      </c>
      <c r="G39" s="6"/>
      <c r="I39" s="6" t="s">
        <v>44</v>
      </c>
      <c r="J39" s="30">
        <v>0.04</v>
      </c>
      <c r="K39" s="8">
        <v>0.04</v>
      </c>
      <c r="L39" s="7">
        <v>1137000</v>
      </c>
      <c r="M39" s="7">
        <v>105.34</v>
      </c>
      <c r="N39" s="7">
        <v>0</v>
      </c>
      <c r="O39" s="7">
        <v>4271.22</v>
      </c>
      <c r="P39" s="8">
        <v>0.0008</v>
      </c>
      <c r="Q39" s="8">
        <f t="shared" si="0"/>
        <v>0.01125743262631284</v>
      </c>
      <c r="R39" s="8">
        <f>O39/'סכום נכסי הקרן'!$C$42</f>
        <v>0.002313454000113961</v>
      </c>
    </row>
    <row r="40" spans="2:18" ht="12.75">
      <c r="B40" s="13" t="s">
        <v>151</v>
      </c>
      <c r="C40" s="14"/>
      <c r="D40" s="20"/>
      <c r="E40" s="13"/>
      <c r="F40" s="13"/>
      <c r="G40" s="13"/>
      <c r="I40" s="13"/>
      <c r="L40" s="15">
        <v>0</v>
      </c>
      <c r="O40" s="15">
        <v>0</v>
      </c>
      <c r="Q40" s="16">
        <f t="shared" si="0"/>
        <v>0</v>
      </c>
      <c r="R40" s="16">
        <f>O40/'סכום נכסי הקרן'!$C$42</f>
        <v>0</v>
      </c>
    </row>
    <row r="43" spans="2:9" ht="12.75">
      <c r="B43" s="6" t="s">
        <v>103</v>
      </c>
      <c r="C43" s="17"/>
      <c r="D43" s="18"/>
      <c r="E43" s="6"/>
      <c r="F43" s="6"/>
      <c r="G43" s="6"/>
      <c r="I43" s="6"/>
    </row>
    <row r="47" ht="12.75">
      <c r="B4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1375</v>
      </c>
    </row>
    <row r="7" spans="2:16" ht="12.75">
      <c r="B7" s="3" t="s">
        <v>77</v>
      </c>
      <c r="C7" s="3" t="s">
        <v>78</v>
      </c>
      <c r="D7" s="3" t="s">
        <v>154</v>
      </c>
      <c r="E7" s="3" t="s">
        <v>80</v>
      </c>
      <c r="F7" s="3" t="s">
        <v>81</v>
      </c>
      <c r="G7" s="3" t="s">
        <v>107</v>
      </c>
      <c r="H7" s="3" t="s">
        <v>108</v>
      </c>
      <c r="I7" s="3" t="s">
        <v>82</v>
      </c>
      <c r="J7" s="3" t="s">
        <v>83</v>
      </c>
      <c r="K7" s="3" t="s">
        <v>1371</v>
      </c>
      <c r="L7" s="3" t="s">
        <v>109</v>
      </c>
      <c r="M7" s="3" t="s">
        <v>1372</v>
      </c>
      <c r="N7" s="3" t="s">
        <v>111</v>
      </c>
      <c r="O7" s="3" t="s">
        <v>112</v>
      </c>
      <c r="P7" s="3" t="s">
        <v>87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1376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1377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1378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1379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1380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1381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1382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1383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1384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 topLeftCell="A1"/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152</v>
      </c>
    </row>
    <row r="8" spans="2:21" ht="12.75">
      <c r="B8" s="3" t="s">
        <v>77</v>
      </c>
      <c r="C8" s="3" t="s">
        <v>78</v>
      </c>
      <c r="D8" s="3" t="s">
        <v>106</v>
      </c>
      <c r="E8" s="3" t="s">
        <v>153</v>
      </c>
      <c r="F8" s="3" t="s">
        <v>79</v>
      </c>
      <c r="G8" s="3" t="s">
        <v>154</v>
      </c>
      <c r="H8" s="3" t="s">
        <v>80</v>
      </c>
      <c r="I8" s="3" t="s">
        <v>81</v>
      </c>
      <c r="J8" s="3" t="s">
        <v>107</v>
      </c>
      <c r="K8" s="3" t="s">
        <v>108</v>
      </c>
      <c r="L8" s="3" t="s">
        <v>82</v>
      </c>
      <c r="M8" s="3" t="s">
        <v>83</v>
      </c>
      <c r="N8" s="3" t="s">
        <v>84</v>
      </c>
      <c r="O8" s="3" t="s">
        <v>109</v>
      </c>
      <c r="P8" s="3" t="s">
        <v>43</v>
      </c>
      <c r="Q8" s="3" t="s">
        <v>110</v>
      </c>
      <c r="R8" s="3" t="s">
        <v>85</v>
      </c>
      <c r="S8" s="3" t="s">
        <v>111</v>
      </c>
      <c r="T8" s="3" t="s">
        <v>112</v>
      </c>
      <c r="U8" s="3" t="s">
        <v>87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88</v>
      </c>
      <c r="N9" s="4" t="s">
        <v>88</v>
      </c>
      <c r="O9" s="4" t="s">
        <v>115</v>
      </c>
      <c r="P9" s="4" t="s">
        <v>116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155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156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157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158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159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13" t="s">
        <v>160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3" t="s">
        <v>161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 ht="12.75">
      <c r="B18" s="13" t="s">
        <v>162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 ht="12.75">
      <c r="B19" s="13" t="s">
        <v>163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12" ht="12.75">
      <c r="B22" s="6" t="s">
        <v>103</v>
      </c>
      <c r="C22" s="17"/>
      <c r="D22" s="18"/>
      <c r="E22" s="6"/>
      <c r="F22" s="6"/>
      <c r="G22" s="6"/>
      <c r="H22" s="6"/>
      <c r="I22" s="6"/>
      <c r="J22" s="6"/>
      <c r="L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4"/>
  <sheetViews>
    <sheetView rightToLeft="1" workbookViewId="0" topLeftCell="I1">
      <selection activeCell="U12" sqref="U12:U247"/>
    </sheetView>
  </sheetViews>
  <sheetFormatPr defaultColWidth="9.140625" defaultRowHeight="12.75"/>
  <cols>
    <col min="2" max="2" width="52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164</v>
      </c>
    </row>
    <row r="8" spans="2:21" ht="12.75">
      <c r="B8" s="3" t="s">
        <v>77</v>
      </c>
      <c r="C8" s="3" t="s">
        <v>78</v>
      </c>
      <c r="D8" s="3" t="s">
        <v>106</v>
      </c>
      <c r="E8" s="3" t="s">
        <v>153</v>
      </c>
      <c r="F8" s="3" t="s">
        <v>79</v>
      </c>
      <c r="G8" s="3" t="s">
        <v>154</v>
      </c>
      <c r="H8" s="3" t="s">
        <v>80</v>
      </c>
      <c r="I8" s="3" t="s">
        <v>81</v>
      </c>
      <c r="J8" s="3" t="s">
        <v>107</v>
      </c>
      <c r="K8" s="3" t="s">
        <v>108</v>
      </c>
      <c r="L8" s="3" t="s">
        <v>82</v>
      </c>
      <c r="M8" s="3" t="s">
        <v>83</v>
      </c>
      <c r="N8" s="3" t="s">
        <v>84</v>
      </c>
      <c r="O8" s="3" t="s">
        <v>109</v>
      </c>
      <c r="P8" s="3" t="s">
        <v>43</v>
      </c>
      <c r="Q8" s="3" t="s">
        <v>110</v>
      </c>
      <c r="R8" s="3" t="s">
        <v>85</v>
      </c>
      <c r="S8" s="3" t="s">
        <v>111</v>
      </c>
      <c r="T8" s="3" t="s">
        <v>112</v>
      </c>
      <c r="U8" s="3" t="s">
        <v>87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88</v>
      </c>
      <c r="N9" s="4" t="s">
        <v>88</v>
      </c>
      <c r="O9" s="4" t="s">
        <v>115</v>
      </c>
      <c r="P9" s="4" t="s">
        <v>116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165</v>
      </c>
      <c r="C11" s="12"/>
      <c r="D11" s="19"/>
      <c r="E11" s="3"/>
      <c r="F11" s="3"/>
      <c r="G11" s="3"/>
      <c r="H11" s="3"/>
      <c r="I11" s="3"/>
      <c r="J11" s="3"/>
      <c r="K11" s="43">
        <v>3.64</v>
      </c>
      <c r="L11" s="3"/>
      <c r="N11" s="10">
        <v>0.0236</v>
      </c>
      <c r="O11" s="9">
        <v>318070411.79</v>
      </c>
      <c r="R11" s="9">
        <v>368471.33</v>
      </c>
      <c r="T11" s="10">
        <f>R11/$R$11</f>
        <v>1</v>
      </c>
      <c r="U11" s="10">
        <f>R11/'סכום נכסי הקרן'!$C$42</f>
        <v>0.1995779829453438</v>
      </c>
    </row>
    <row r="12" spans="2:21" ht="12.75">
      <c r="B12" s="3" t="s">
        <v>166</v>
      </c>
      <c r="C12" s="12"/>
      <c r="D12" s="19"/>
      <c r="E12" s="3"/>
      <c r="F12" s="3"/>
      <c r="G12" s="3"/>
      <c r="H12" s="3"/>
      <c r="I12" s="3"/>
      <c r="J12" s="3"/>
      <c r="K12" s="43">
        <v>3.94</v>
      </c>
      <c r="L12" s="3"/>
      <c r="N12" s="10">
        <v>0.0215</v>
      </c>
      <c r="O12" s="9">
        <v>309111411.79</v>
      </c>
      <c r="R12" s="9">
        <v>334020.84</v>
      </c>
      <c r="T12" s="10">
        <f aca="true" t="shared" si="0" ref="T12:T75">R12/$R$11</f>
        <v>0.9065042862357839</v>
      </c>
      <c r="U12" s="10">
        <f>R12/'סכום נכסי הקרן'!$C$42</f>
        <v>0.18091829697824632</v>
      </c>
    </row>
    <row r="13" spans="2:21" ht="12.75">
      <c r="B13" s="13" t="s">
        <v>167</v>
      </c>
      <c r="C13" s="14"/>
      <c r="D13" s="20"/>
      <c r="E13" s="13"/>
      <c r="F13" s="13"/>
      <c r="G13" s="13"/>
      <c r="H13" s="13"/>
      <c r="I13" s="13"/>
      <c r="J13" s="13"/>
      <c r="K13" s="44">
        <v>4.24</v>
      </c>
      <c r="L13" s="13"/>
      <c r="N13" s="16">
        <v>0.01</v>
      </c>
      <c r="O13" s="15">
        <v>144273285.32</v>
      </c>
      <c r="R13" s="15">
        <v>164789.18</v>
      </c>
      <c r="T13" s="16">
        <f t="shared" si="0"/>
        <v>0.44722388577694766</v>
      </c>
      <c r="U13" s="16">
        <f>R13/'סכום נכסי הקרן'!$C$42</f>
        <v>0.08925604104834203</v>
      </c>
    </row>
    <row r="14" spans="2:21" ht="12.75">
      <c r="B14" s="6" t="s">
        <v>168</v>
      </c>
      <c r="C14" s="17">
        <v>6040372</v>
      </c>
      <c r="D14" s="18" t="s">
        <v>121</v>
      </c>
      <c r="E14" s="6"/>
      <c r="F14" s="18">
        <v>520018078</v>
      </c>
      <c r="G14" s="6" t="s">
        <v>169</v>
      </c>
      <c r="H14" s="6" t="s">
        <v>94</v>
      </c>
      <c r="I14" s="6" t="s">
        <v>170</v>
      </c>
      <c r="J14" s="6"/>
      <c r="K14" s="45">
        <v>5.88</v>
      </c>
      <c r="L14" s="6" t="s">
        <v>93</v>
      </c>
      <c r="M14" s="30">
        <v>0.0083</v>
      </c>
      <c r="N14" s="8">
        <v>0.0004</v>
      </c>
      <c r="O14" s="7">
        <v>2655590</v>
      </c>
      <c r="P14" s="7">
        <v>105.26</v>
      </c>
      <c r="Q14" s="7">
        <v>0</v>
      </c>
      <c r="R14" s="7">
        <v>2795.27</v>
      </c>
      <c r="S14" s="8">
        <v>0.0021</v>
      </c>
      <c r="T14" s="8">
        <f t="shared" si="0"/>
        <v>0.007586126171607435</v>
      </c>
      <c r="U14" s="8">
        <f>R14/'סכום נכסי הקרן'!$C$42</f>
        <v>0.001514023759698295</v>
      </c>
    </row>
    <row r="15" spans="2:21" ht="12.75">
      <c r="B15" s="6" t="s">
        <v>171</v>
      </c>
      <c r="C15" s="17">
        <v>6040315</v>
      </c>
      <c r="D15" s="18" t="s">
        <v>121</v>
      </c>
      <c r="E15" s="6"/>
      <c r="F15" s="18">
        <v>520018078</v>
      </c>
      <c r="G15" s="6" t="s">
        <v>169</v>
      </c>
      <c r="H15" s="6" t="s">
        <v>94</v>
      </c>
      <c r="I15" s="6" t="s">
        <v>170</v>
      </c>
      <c r="J15" s="6"/>
      <c r="K15" s="45">
        <v>0.99</v>
      </c>
      <c r="L15" s="6" t="s">
        <v>93</v>
      </c>
      <c r="M15" s="30">
        <v>0.0059</v>
      </c>
      <c r="N15" s="8">
        <v>-0.0115</v>
      </c>
      <c r="O15" s="7">
        <v>623603</v>
      </c>
      <c r="P15" s="7">
        <v>102.45</v>
      </c>
      <c r="Q15" s="7">
        <v>0</v>
      </c>
      <c r="R15" s="7">
        <v>638.88</v>
      </c>
      <c r="S15" s="8">
        <v>0.0001</v>
      </c>
      <c r="T15" s="8">
        <f t="shared" si="0"/>
        <v>0.0017338662413708007</v>
      </c>
      <c r="U15" s="8">
        <f>R15/'סכום נכסי הקרן'!$C$42</f>
        <v>0.000346041527149809</v>
      </c>
    </row>
    <row r="16" spans="2:21" ht="12.75">
      <c r="B16" s="6" t="s">
        <v>172</v>
      </c>
      <c r="C16" s="17">
        <v>2310159</v>
      </c>
      <c r="D16" s="18" t="s">
        <v>121</v>
      </c>
      <c r="E16" s="6"/>
      <c r="F16" s="18">
        <v>520032046</v>
      </c>
      <c r="G16" s="6" t="s">
        <v>169</v>
      </c>
      <c r="H16" s="6" t="s">
        <v>94</v>
      </c>
      <c r="I16" s="6" t="s">
        <v>170</v>
      </c>
      <c r="J16" s="6"/>
      <c r="K16" s="45">
        <v>0.59</v>
      </c>
      <c r="L16" s="6" t="s">
        <v>93</v>
      </c>
      <c r="M16" s="30">
        <v>0.0064</v>
      </c>
      <c r="N16" s="8">
        <v>-0.01</v>
      </c>
      <c r="O16" s="7">
        <v>1393362</v>
      </c>
      <c r="P16" s="7">
        <v>101.73</v>
      </c>
      <c r="Q16" s="7">
        <v>0</v>
      </c>
      <c r="R16" s="7">
        <v>1417.47</v>
      </c>
      <c r="S16" s="8">
        <v>0.0004</v>
      </c>
      <c r="T16" s="8">
        <f t="shared" si="0"/>
        <v>0.0038468935968505335</v>
      </c>
      <c r="U16" s="8">
        <f>R16/'סכום נכסי הקרן'!$C$42</f>
        <v>0.000767755264664788</v>
      </c>
    </row>
    <row r="17" spans="2:21" ht="12.75">
      <c r="B17" s="6" t="s">
        <v>173</v>
      </c>
      <c r="C17" s="17">
        <v>2310191</v>
      </c>
      <c r="D17" s="18" t="s">
        <v>121</v>
      </c>
      <c r="E17" s="6"/>
      <c r="F17" s="18">
        <v>520032046</v>
      </c>
      <c r="G17" s="6" t="s">
        <v>169</v>
      </c>
      <c r="H17" s="6" t="s">
        <v>94</v>
      </c>
      <c r="I17" s="6" t="s">
        <v>170</v>
      </c>
      <c r="J17" s="6"/>
      <c r="K17" s="45">
        <v>1.95</v>
      </c>
      <c r="L17" s="6" t="s">
        <v>93</v>
      </c>
      <c r="M17" s="30">
        <v>0.04</v>
      </c>
      <c r="N17" s="8">
        <v>-0.0079</v>
      </c>
      <c r="O17" s="7">
        <v>1058948</v>
      </c>
      <c r="P17" s="7">
        <v>116.07</v>
      </c>
      <c r="Q17" s="7">
        <v>0</v>
      </c>
      <c r="R17" s="7">
        <v>1229.12</v>
      </c>
      <c r="S17" s="8">
        <v>0.0005</v>
      </c>
      <c r="T17" s="8">
        <f t="shared" si="0"/>
        <v>0.0033357276399224867</v>
      </c>
      <c r="U17" s="8">
        <f>R17/'סכום נכסי הקרן'!$C$42</f>
        <v>0.0006657377940307619</v>
      </c>
    </row>
    <row r="18" spans="2:21" ht="12.75">
      <c r="B18" s="6" t="s">
        <v>174</v>
      </c>
      <c r="C18" s="17">
        <v>2310217</v>
      </c>
      <c r="D18" s="18" t="s">
        <v>121</v>
      </c>
      <c r="E18" s="6"/>
      <c r="F18" s="18">
        <v>520032046</v>
      </c>
      <c r="G18" s="6" t="s">
        <v>169</v>
      </c>
      <c r="H18" s="6" t="s">
        <v>94</v>
      </c>
      <c r="I18" s="6" t="s">
        <v>170</v>
      </c>
      <c r="J18" s="6"/>
      <c r="K18" s="45">
        <v>5.11</v>
      </c>
      <c r="L18" s="6" t="s">
        <v>93</v>
      </c>
      <c r="M18" s="30">
        <v>0.0086</v>
      </c>
      <c r="N18" s="8">
        <v>-0.0005</v>
      </c>
      <c r="O18" s="7">
        <v>4913001</v>
      </c>
      <c r="P18" s="7">
        <v>107.02</v>
      </c>
      <c r="Q18" s="7">
        <v>0</v>
      </c>
      <c r="R18" s="7">
        <v>5257.89</v>
      </c>
      <c r="S18" s="8">
        <v>0.002</v>
      </c>
      <c r="T18" s="8">
        <f t="shared" si="0"/>
        <v>0.01426946840070298</v>
      </c>
      <c r="U18" s="8">
        <f>R18/'סכום נכסי הקרן'!$C$42</f>
        <v>0.0028478717211146217</v>
      </c>
    </row>
    <row r="19" spans="2:21" ht="12.75">
      <c r="B19" s="6" t="s">
        <v>175</v>
      </c>
      <c r="C19" s="17">
        <v>2310225</v>
      </c>
      <c r="D19" s="18" t="s">
        <v>121</v>
      </c>
      <c r="E19" s="6"/>
      <c r="F19" s="18">
        <v>520032046</v>
      </c>
      <c r="G19" s="6" t="s">
        <v>169</v>
      </c>
      <c r="H19" s="6" t="s">
        <v>94</v>
      </c>
      <c r="I19" s="6" t="s">
        <v>170</v>
      </c>
      <c r="J19" s="6"/>
      <c r="K19" s="45">
        <v>7.84</v>
      </c>
      <c r="L19" s="6" t="s">
        <v>93</v>
      </c>
      <c r="M19" s="30">
        <v>0.0122</v>
      </c>
      <c r="N19" s="8">
        <v>0.0048</v>
      </c>
      <c r="O19" s="7">
        <v>2282536</v>
      </c>
      <c r="P19" s="7">
        <v>108.51</v>
      </c>
      <c r="Q19" s="7">
        <v>0</v>
      </c>
      <c r="R19" s="7">
        <v>2476.78</v>
      </c>
      <c r="S19" s="8">
        <v>0.0028</v>
      </c>
      <c r="T19" s="8">
        <f t="shared" si="0"/>
        <v>0.006721771270508346</v>
      </c>
      <c r="U19" s="8">
        <f>R19/'סכום נכסי הקרן'!$C$42</f>
        <v>0.0013415175519880165</v>
      </c>
    </row>
    <row r="20" spans="2:21" ht="12.75">
      <c r="B20" s="6" t="s">
        <v>176</v>
      </c>
      <c r="C20" s="17">
        <v>2310209</v>
      </c>
      <c r="D20" s="18" t="s">
        <v>121</v>
      </c>
      <c r="E20" s="6"/>
      <c r="F20" s="18">
        <v>520032046</v>
      </c>
      <c r="G20" s="6" t="s">
        <v>169</v>
      </c>
      <c r="H20" s="6" t="s">
        <v>94</v>
      </c>
      <c r="I20" s="6" t="s">
        <v>170</v>
      </c>
      <c r="J20" s="6"/>
      <c r="K20" s="45">
        <v>3.13</v>
      </c>
      <c r="L20" s="6" t="s">
        <v>93</v>
      </c>
      <c r="M20" s="30">
        <v>0.0099</v>
      </c>
      <c r="N20" s="8">
        <v>-0.0056</v>
      </c>
      <c r="O20" s="7">
        <v>1952000</v>
      </c>
      <c r="P20" s="7">
        <v>107.3</v>
      </c>
      <c r="Q20" s="7">
        <v>0</v>
      </c>
      <c r="R20" s="7">
        <v>2094.5</v>
      </c>
      <c r="S20" s="8">
        <v>0.0006</v>
      </c>
      <c r="T20" s="8">
        <f t="shared" si="0"/>
        <v>0.005684295708976869</v>
      </c>
      <c r="U20" s="8">
        <f>R20/'סכום נכסי הקרן'!$C$42</f>
        <v>0.0011344602720624764</v>
      </c>
    </row>
    <row r="21" spans="2:21" ht="12.75">
      <c r="B21" s="6" t="s">
        <v>177</v>
      </c>
      <c r="C21" s="17">
        <v>2310183</v>
      </c>
      <c r="D21" s="18" t="s">
        <v>121</v>
      </c>
      <c r="E21" s="6"/>
      <c r="F21" s="18">
        <v>520032046</v>
      </c>
      <c r="G21" s="6" t="s">
        <v>169</v>
      </c>
      <c r="H21" s="6" t="s">
        <v>94</v>
      </c>
      <c r="I21" s="6" t="s">
        <v>170</v>
      </c>
      <c r="J21" s="6"/>
      <c r="K21" s="45">
        <v>10.53</v>
      </c>
      <c r="L21" s="6" t="s">
        <v>93</v>
      </c>
      <c r="M21" s="30">
        <v>0.0047</v>
      </c>
      <c r="N21" s="8">
        <v>0.0073</v>
      </c>
      <c r="O21" s="7">
        <v>4000000</v>
      </c>
      <c r="P21" s="7">
        <v>102.24</v>
      </c>
      <c r="Q21" s="7">
        <v>0</v>
      </c>
      <c r="R21" s="7">
        <v>4089.6</v>
      </c>
      <c r="S21" s="8">
        <v>0.0057</v>
      </c>
      <c r="T21" s="8">
        <f t="shared" si="0"/>
        <v>0.011098828231765005</v>
      </c>
      <c r="U21" s="8">
        <f>R21/'סכום נכסי הקרן'!$C$42</f>
        <v>0.0022150817515524963</v>
      </c>
    </row>
    <row r="22" spans="2:21" ht="12.75">
      <c r="B22" s="6" t="s">
        <v>178</v>
      </c>
      <c r="C22" s="17">
        <v>1940618</v>
      </c>
      <c r="D22" s="18" t="s">
        <v>121</v>
      </c>
      <c r="E22" s="6"/>
      <c r="F22" s="18">
        <v>520032640</v>
      </c>
      <c r="G22" s="6" t="s">
        <v>169</v>
      </c>
      <c r="H22" s="6" t="s">
        <v>94</v>
      </c>
      <c r="I22" s="6" t="s">
        <v>170</v>
      </c>
      <c r="J22" s="6"/>
      <c r="K22" s="45">
        <v>4.76</v>
      </c>
      <c r="L22" s="6" t="s">
        <v>93</v>
      </c>
      <c r="M22" s="30">
        <v>0.006</v>
      </c>
      <c r="N22" s="8">
        <v>-0.0015</v>
      </c>
      <c r="O22" s="7">
        <v>2973600</v>
      </c>
      <c r="P22" s="7">
        <v>105.17</v>
      </c>
      <c r="Q22" s="7">
        <v>0</v>
      </c>
      <c r="R22" s="7">
        <v>3127.34</v>
      </c>
      <c r="S22" s="8">
        <v>0.0015</v>
      </c>
      <c r="T22" s="8">
        <f t="shared" si="0"/>
        <v>0.008487336043214</v>
      </c>
      <c r="U22" s="8">
        <f>R22/'סכום נכסי הקרן'!$C$42</f>
        <v>0.0016938854080839653</v>
      </c>
    </row>
    <row r="23" spans="2:21" ht="12.75">
      <c r="B23" s="6" t="s">
        <v>179</v>
      </c>
      <c r="C23" s="17">
        <v>1940659</v>
      </c>
      <c r="D23" s="18" t="s">
        <v>121</v>
      </c>
      <c r="E23" s="6"/>
      <c r="F23" s="18">
        <v>520032640</v>
      </c>
      <c r="G23" s="6" t="s">
        <v>169</v>
      </c>
      <c r="H23" s="6" t="s">
        <v>94</v>
      </c>
      <c r="I23" s="6" t="s">
        <v>170</v>
      </c>
      <c r="J23" s="6"/>
      <c r="K23" s="45">
        <v>5.73</v>
      </c>
      <c r="L23" s="6" t="s">
        <v>93</v>
      </c>
      <c r="M23" s="30">
        <v>0.0175</v>
      </c>
      <c r="N23" s="8">
        <v>0.0007</v>
      </c>
      <c r="O23" s="7">
        <v>1593000</v>
      </c>
      <c r="P23" s="7">
        <v>110.95</v>
      </c>
      <c r="Q23" s="7">
        <v>0</v>
      </c>
      <c r="R23" s="7">
        <v>1767.43</v>
      </c>
      <c r="S23" s="8">
        <v>0.0004</v>
      </c>
      <c r="T23" s="8">
        <f t="shared" si="0"/>
        <v>0.004796655414140362</v>
      </c>
      <c r="U23" s="8">
        <f>R23/'סכום נכסי הקרן'!$C$42</f>
        <v>0.0009573068124379961</v>
      </c>
    </row>
    <row r="24" spans="2:21" ht="12.75">
      <c r="B24" s="6" t="s">
        <v>180</v>
      </c>
      <c r="C24" s="17">
        <v>1940535</v>
      </c>
      <c r="D24" s="18" t="s">
        <v>121</v>
      </c>
      <c r="E24" s="6"/>
      <c r="F24" s="18">
        <v>520032640</v>
      </c>
      <c r="G24" s="6" t="s">
        <v>169</v>
      </c>
      <c r="H24" s="6" t="s">
        <v>94</v>
      </c>
      <c r="I24" s="6" t="s">
        <v>170</v>
      </c>
      <c r="J24" s="6"/>
      <c r="K24" s="45">
        <v>2.84</v>
      </c>
      <c r="L24" s="6" t="s">
        <v>93</v>
      </c>
      <c r="M24" s="30">
        <v>0.05</v>
      </c>
      <c r="N24" s="8">
        <v>-0.0064</v>
      </c>
      <c r="O24" s="7">
        <v>1947160</v>
      </c>
      <c r="P24" s="7">
        <v>124.23</v>
      </c>
      <c r="Q24" s="7">
        <v>0</v>
      </c>
      <c r="R24" s="7">
        <v>2418.96</v>
      </c>
      <c r="S24" s="8">
        <v>0.0006</v>
      </c>
      <c r="T24" s="8">
        <f t="shared" si="0"/>
        <v>0.006564852684739407</v>
      </c>
      <c r="U24" s="8">
        <f>R24/'סכום נכסי הקרן'!$C$42</f>
        <v>0.0013102000571536157</v>
      </c>
    </row>
    <row r="25" spans="2:21" ht="12.75">
      <c r="B25" s="6" t="s">
        <v>181</v>
      </c>
      <c r="C25" s="17">
        <v>1940576</v>
      </c>
      <c r="D25" s="18" t="s">
        <v>121</v>
      </c>
      <c r="E25" s="6"/>
      <c r="F25" s="18">
        <v>520032640</v>
      </c>
      <c r="G25" s="6" t="s">
        <v>169</v>
      </c>
      <c r="H25" s="6" t="s">
        <v>94</v>
      </c>
      <c r="I25" s="6" t="s">
        <v>170</v>
      </c>
      <c r="J25" s="6"/>
      <c r="K25" s="45">
        <v>2.19</v>
      </c>
      <c r="L25" s="6" t="s">
        <v>93</v>
      </c>
      <c r="M25" s="30">
        <v>0.007</v>
      </c>
      <c r="N25" s="8">
        <v>-0.0074</v>
      </c>
      <c r="O25" s="7">
        <v>1311482.64</v>
      </c>
      <c r="P25" s="7">
        <v>105.64</v>
      </c>
      <c r="Q25" s="7">
        <v>0</v>
      </c>
      <c r="R25" s="7">
        <v>1385.45</v>
      </c>
      <c r="S25" s="8">
        <v>0.0005</v>
      </c>
      <c r="T25" s="8">
        <f t="shared" si="0"/>
        <v>0.0037599940272150887</v>
      </c>
      <c r="U25" s="8">
        <f>R25/'סכום נכסי הקרן'!$C$42</f>
        <v>0.0007504120238381275</v>
      </c>
    </row>
    <row r="26" spans="2:21" ht="12.75">
      <c r="B26" s="6" t="s">
        <v>182</v>
      </c>
      <c r="C26" s="17">
        <v>1145564</v>
      </c>
      <c r="D26" s="18" t="s">
        <v>121</v>
      </c>
      <c r="E26" s="6"/>
      <c r="F26" s="18">
        <v>513569780</v>
      </c>
      <c r="G26" s="6" t="s">
        <v>183</v>
      </c>
      <c r="H26" s="6" t="s">
        <v>184</v>
      </c>
      <c r="I26" s="6" t="s">
        <v>185</v>
      </c>
      <c r="J26" s="6"/>
      <c r="K26" s="45">
        <v>6</v>
      </c>
      <c r="L26" s="6" t="s">
        <v>93</v>
      </c>
      <c r="M26" s="30">
        <v>0.0083</v>
      </c>
      <c r="N26" s="8">
        <v>0.0005</v>
      </c>
      <c r="O26" s="7">
        <v>2991000</v>
      </c>
      <c r="P26" s="7">
        <v>106.2</v>
      </c>
      <c r="Q26" s="7">
        <v>0</v>
      </c>
      <c r="R26" s="7">
        <v>3176.44</v>
      </c>
      <c r="S26" s="8">
        <v>0.002</v>
      </c>
      <c r="T26" s="8">
        <f t="shared" si="0"/>
        <v>0.00862058928709596</v>
      </c>
      <c r="U26" s="8">
        <f>R26/'סכום נכסי הקרן'!$C$42</f>
        <v>0.0017204798217188508</v>
      </c>
    </row>
    <row r="27" spans="2:21" ht="12.75">
      <c r="B27" s="6" t="s">
        <v>186</v>
      </c>
      <c r="C27" s="17">
        <v>1156603</v>
      </c>
      <c r="D27" s="18" t="s">
        <v>121</v>
      </c>
      <c r="E27" s="6"/>
      <c r="F27" s="18">
        <v>510960719</v>
      </c>
      <c r="G27" s="6" t="s">
        <v>183</v>
      </c>
      <c r="H27" s="6" t="s">
        <v>184</v>
      </c>
      <c r="I27" s="6" t="s">
        <v>185</v>
      </c>
      <c r="J27" s="6"/>
      <c r="K27" s="45">
        <v>6.7</v>
      </c>
      <c r="L27" s="6" t="s">
        <v>93</v>
      </c>
      <c r="M27" s="30">
        <v>0.0177</v>
      </c>
      <c r="N27" s="8">
        <v>0.0076</v>
      </c>
      <c r="O27" s="7">
        <v>1498000</v>
      </c>
      <c r="P27" s="7">
        <v>107.5</v>
      </c>
      <c r="Q27" s="7">
        <v>0</v>
      </c>
      <c r="R27" s="7">
        <v>1610.35</v>
      </c>
      <c r="S27" s="8">
        <v>0.0012</v>
      </c>
      <c r="T27" s="8">
        <f t="shared" si="0"/>
        <v>0.004370353590332251</v>
      </c>
      <c r="U27" s="8">
        <f>R27/'סכום נכסי הקרן'!$C$42</f>
        <v>0.0008722263543164521</v>
      </c>
    </row>
    <row r="28" spans="2:21" ht="12.75">
      <c r="B28" s="6" t="s">
        <v>187</v>
      </c>
      <c r="C28" s="17">
        <v>1136324</v>
      </c>
      <c r="D28" s="18" t="s">
        <v>121</v>
      </c>
      <c r="E28" s="6"/>
      <c r="F28" s="18">
        <v>510960719</v>
      </c>
      <c r="G28" s="6" t="s">
        <v>183</v>
      </c>
      <c r="H28" s="6" t="s">
        <v>95</v>
      </c>
      <c r="I28" s="6" t="s">
        <v>170</v>
      </c>
      <c r="J28" s="6"/>
      <c r="K28" s="45">
        <v>4.38</v>
      </c>
      <c r="L28" s="6" t="s">
        <v>93</v>
      </c>
      <c r="M28" s="30">
        <v>0.0164</v>
      </c>
      <c r="N28" s="8">
        <v>-0.0011</v>
      </c>
      <c r="O28" s="7">
        <v>1167528.89</v>
      </c>
      <c r="P28" s="7">
        <v>108.41</v>
      </c>
      <c r="Q28" s="7">
        <v>159.04</v>
      </c>
      <c r="R28" s="7">
        <v>1424.76</v>
      </c>
      <c r="S28" s="8">
        <v>0.0011</v>
      </c>
      <c r="T28" s="8">
        <f t="shared" si="0"/>
        <v>0.0038666780397812765</v>
      </c>
      <c r="U28" s="8">
        <f>R28/'סכום נכסי הקרן'!$C$42</f>
        <v>0.000771703803878603</v>
      </c>
    </row>
    <row r="29" spans="2:21" ht="12.75">
      <c r="B29" s="6" t="s">
        <v>188</v>
      </c>
      <c r="C29" s="17">
        <v>1138650</v>
      </c>
      <c r="D29" s="18" t="s">
        <v>121</v>
      </c>
      <c r="E29" s="6"/>
      <c r="F29" s="18">
        <v>510960719</v>
      </c>
      <c r="G29" s="6" t="s">
        <v>183</v>
      </c>
      <c r="H29" s="6" t="s">
        <v>184</v>
      </c>
      <c r="I29" s="6" t="s">
        <v>185</v>
      </c>
      <c r="J29" s="6"/>
      <c r="K29" s="45">
        <v>5.61</v>
      </c>
      <c r="L29" s="6" t="s">
        <v>93</v>
      </c>
      <c r="M29" s="30">
        <v>0.0134</v>
      </c>
      <c r="N29" s="8">
        <v>0.0034</v>
      </c>
      <c r="O29" s="7">
        <v>752859.94</v>
      </c>
      <c r="P29" s="7">
        <v>107.55</v>
      </c>
      <c r="Q29" s="7">
        <v>40.61</v>
      </c>
      <c r="R29" s="7">
        <v>850.31</v>
      </c>
      <c r="S29" s="8">
        <v>0.0002</v>
      </c>
      <c r="T29" s="8">
        <f t="shared" si="0"/>
        <v>0.00230766936466943</v>
      </c>
      <c r="U29" s="8">
        <f>R29/'סכום נכסי הקרן'!$C$42</f>
        <v>0.00046055999710548784</v>
      </c>
    </row>
    <row r="30" spans="2:21" ht="12.75">
      <c r="B30" s="6" t="s">
        <v>189</v>
      </c>
      <c r="C30" s="17">
        <v>1940402</v>
      </c>
      <c r="D30" s="18" t="s">
        <v>121</v>
      </c>
      <c r="E30" s="6"/>
      <c r="F30" s="18">
        <v>520032640</v>
      </c>
      <c r="G30" s="6" t="s">
        <v>169</v>
      </c>
      <c r="H30" s="6" t="s">
        <v>95</v>
      </c>
      <c r="I30" s="6" t="s">
        <v>170</v>
      </c>
      <c r="J30" s="6"/>
      <c r="K30" s="45">
        <v>1.23</v>
      </c>
      <c r="L30" s="6" t="s">
        <v>93</v>
      </c>
      <c r="M30" s="30">
        <v>0.041</v>
      </c>
      <c r="N30" s="8">
        <v>-0.0065</v>
      </c>
      <c r="O30" s="7">
        <v>2424588.4</v>
      </c>
      <c r="P30" s="7">
        <v>130.49</v>
      </c>
      <c r="Q30" s="7">
        <v>0</v>
      </c>
      <c r="R30" s="7">
        <v>3163.85</v>
      </c>
      <c r="S30" s="8">
        <v>0.0016</v>
      </c>
      <c r="T30" s="8">
        <f t="shared" si="0"/>
        <v>0.008586421092788956</v>
      </c>
      <c r="U30" s="8">
        <f>R30/'סכום נכסי הקרן'!$C$42</f>
        <v>0.0017136606024181743</v>
      </c>
    </row>
    <row r="31" spans="2:21" ht="12.75">
      <c r="B31" s="6" t="s">
        <v>190</v>
      </c>
      <c r="C31" s="17">
        <v>1940501</v>
      </c>
      <c r="D31" s="18" t="s">
        <v>121</v>
      </c>
      <c r="E31" s="6"/>
      <c r="F31" s="18">
        <v>520032640</v>
      </c>
      <c r="G31" s="6" t="s">
        <v>169</v>
      </c>
      <c r="H31" s="6" t="s">
        <v>95</v>
      </c>
      <c r="I31" s="6" t="s">
        <v>170</v>
      </c>
      <c r="J31" s="6"/>
      <c r="K31" s="45">
        <v>1.88</v>
      </c>
      <c r="L31" s="6" t="s">
        <v>93</v>
      </c>
      <c r="M31" s="30">
        <v>0.04</v>
      </c>
      <c r="N31" s="8">
        <v>-0.0068</v>
      </c>
      <c r="O31" s="7">
        <v>1864300</v>
      </c>
      <c r="P31" s="7">
        <v>116.54</v>
      </c>
      <c r="Q31" s="7">
        <v>0</v>
      </c>
      <c r="R31" s="7">
        <v>2172.66</v>
      </c>
      <c r="S31" s="8">
        <v>0.0006</v>
      </c>
      <c r="T31" s="8">
        <f t="shared" si="0"/>
        <v>0.0058964153330464</v>
      </c>
      <c r="U31" s="8">
        <f>R31/'סכום נכסי הקרן'!$C$42</f>
        <v>0.0011767946787773979</v>
      </c>
    </row>
    <row r="32" spans="2:21" ht="12.75">
      <c r="B32" s="6" t="s">
        <v>191</v>
      </c>
      <c r="C32" s="17">
        <v>1940543</v>
      </c>
      <c r="D32" s="18" t="s">
        <v>121</v>
      </c>
      <c r="E32" s="6"/>
      <c r="F32" s="18">
        <v>520032640</v>
      </c>
      <c r="G32" s="6" t="s">
        <v>169</v>
      </c>
      <c r="H32" s="6" t="s">
        <v>95</v>
      </c>
      <c r="I32" s="6" t="s">
        <v>170</v>
      </c>
      <c r="J32" s="6"/>
      <c r="K32" s="45">
        <v>2.76</v>
      </c>
      <c r="L32" s="6" t="s">
        <v>93</v>
      </c>
      <c r="M32" s="30">
        <v>0.042</v>
      </c>
      <c r="N32" s="8">
        <v>-0.0065</v>
      </c>
      <c r="O32" s="7">
        <v>239996</v>
      </c>
      <c r="P32" s="7">
        <v>117.54</v>
      </c>
      <c r="Q32" s="7">
        <v>0</v>
      </c>
      <c r="R32" s="7">
        <v>282.09</v>
      </c>
      <c r="S32" s="8">
        <v>0.0002</v>
      </c>
      <c r="T32" s="8">
        <f t="shared" si="0"/>
        <v>0.0007655683822130747</v>
      </c>
      <c r="U32" s="8">
        <f>R32/'סכום נכסי הקרן'!$C$42</f>
        <v>0.00015279059352881546</v>
      </c>
    </row>
    <row r="33" spans="2:21" ht="12.75">
      <c r="B33" s="6" t="s">
        <v>192</v>
      </c>
      <c r="C33" s="17">
        <v>1097385</v>
      </c>
      <c r="D33" s="18" t="s">
        <v>121</v>
      </c>
      <c r="E33" s="6"/>
      <c r="F33" s="18">
        <v>520026683</v>
      </c>
      <c r="G33" s="6" t="s">
        <v>183</v>
      </c>
      <c r="H33" s="6" t="s">
        <v>193</v>
      </c>
      <c r="I33" s="6" t="s">
        <v>170</v>
      </c>
      <c r="J33" s="6"/>
      <c r="K33" s="45">
        <v>0.01</v>
      </c>
      <c r="L33" s="6" t="s">
        <v>93</v>
      </c>
      <c r="M33" s="30">
        <v>0.0495</v>
      </c>
      <c r="N33" s="8">
        <v>-0.5198</v>
      </c>
      <c r="O33" s="7">
        <v>123479.08</v>
      </c>
      <c r="P33" s="7">
        <v>126.73</v>
      </c>
      <c r="Q33" s="7">
        <v>0</v>
      </c>
      <c r="R33" s="7">
        <v>156.49</v>
      </c>
      <c r="S33" s="8">
        <v>0.001</v>
      </c>
      <c r="T33" s="8">
        <f t="shared" si="0"/>
        <v>0.0004247006137492434</v>
      </c>
      <c r="U33" s="8">
        <f>R33/'סכום נכסי הקרן'!$C$42</f>
        <v>8.476089184772354E-05</v>
      </c>
    </row>
    <row r="34" spans="2:21" ht="12.75">
      <c r="B34" s="6" t="s">
        <v>194</v>
      </c>
      <c r="C34" s="17">
        <v>1126630</v>
      </c>
      <c r="D34" s="18" t="s">
        <v>121</v>
      </c>
      <c r="E34" s="6"/>
      <c r="F34" s="18">
        <v>520026683</v>
      </c>
      <c r="G34" s="6" t="s">
        <v>183</v>
      </c>
      <c r="H34" s="6" t="s">
        <v>193</v>
      </c>
      <c r="I34" s="6" t="s">
        <v>170</v>
      </c>
      <c r="J34" s="6"/>
      <c r="K34" s="45">
        <v>1.95</v>
      </c>
      <c r="L34" s="6" t="s">
        <v>93</v>
      </c>
      <c r="M34" s="30">
        <v>0.048</v>
      </c>
      <c r="N34" s="8">
        <v>-0.008</v>
      </c>
      <c r="O34" s="7">
        <v>61862.4</v>
      </c>
      <c r="P34" s="7">
        <v>114.14</v>
      </c>
      <c r="Q34" s="7">
        <v>10.53</v>
      </c>
      <c r="R34" s="7">
        <v>81.14</v>
      </c>
      <c r="S34" s="8">
        <v>0</v>
      </c>
      <c r="T34" s="8">
        <f t="shared" si="0"/>
        <v>0.0002202070918244847</v>
      </c>
      <c r="U34" s="8">
        <f>R34/'סכום נכסי הקרן'!$C$42</f>
        <v>4.3948487216590755E-05</v>
      </c>
    </row>
    <row r="35" spans="2:21" ht="12.75">
      <c r="B35" s="6" t="s">
        <v>195</v>
      </c>
      <c r="C35" s="17">
        <v>1117357</v>
      </c>
      <c r="D35" s="18" t="s">
        <v>121</v>
      </c>
      <c r="E35" s="6"/>
      <c r="F35" s="18">
        <v>520026683</v>
      </c>
      <c r="G35" s="6" t="s">
        <v>183</v>
      </c>
      <c r="H35" s="6" t="s">
        <v>193</v>
      </c>
      <c r="I35" s="6" t="s">
        <v>170</v>
      </c>
      <c r="J35" s="6"/>
      <c r="K35" s="45">
        <v>0.98</v>
      </c>
      <c r="L35" s="6" t="s">
        <v>93</v>
      </c>
      <c r="M35" s="30">
        <v>0.049</v>
      </c>
      <c r="N35" s="8">
        <v>-0.0113</v>
      </c>
      <c r="O35" s="7">
        <v>444794.02</v>
      </c>
      <c r="P35" s="7">
        <v>118.18</v>
      </c>
      <c r="Q35" s="7">
        <v>0</v>
      </c>
      <c r="R35" s="7">
        <v>525.66</v>
      </c>
      <c r="S35" s="8">
        <v>0.0022</v>
      </c>
      <c r="T35" s="8">
        <f t="shared" si="0"/>
        <v>0.0014265967449896303</v>
      </c>
      <c r="U35" s="8">
        <f>R35/'סכום נכסי הקרן'!$C$42</f>
        <v>0.0002847173008414234</v>
      </c>
    </row>
    <row r="36" spans="2:21" ht="12.75">
      <c r="B36" s="6" t="s">
        <v>196</v>
      </c>
      <c r="C36" s="17">
        <v>2300184</v>
      </c>
      <c r="D36" s="18" t="s">
        <v>121</v>
      </c>
      <c r="E36" s="6"/>
      <c r="F36" s="18">
        <v>520031931</v>
      </c>
      <c r="G36" s="6" t="s">
        <v>197</v>
      </c>
      <c r="H36" s="6" t="s">
        <v>193</v>
      </c>
      <c r="I36" s="6" t="s">
        <v>170</v>
      </c>
      <c r="J36" s="6"/>
      <c r="K36" s="45">
        <v>4.97</v>
      </c>
      <c r="L36" s="6" t="s">
        <v>93</v>
      </c>
      <c r="M36" s="30">
        <v>0.022</v>
      </c>
      <c r="N36" s="8">
        <v>0.0061</v>
      </c>
      <c r="O36" s="7">
        <v>6529416.12</v>
      </c>
      <c r="P36" s="7">
        <v>109.06</v>
      </c>
      <c r="Q36" s="7">
        <v>0</v>
      </c>
      <c r="R36" s="7">
        <v>7120.98</v>
      </c>
      <c r="S36" s="8">
        <v>0.0074</v>
      </c>
      <c r="T36" s="8">
        <f t="shared" si="0"/>
        <v>0.01932573695760807</v>
      </c>
      <c r="U36" s="8">
        <f>R36/'סכום נכסי הקרן'!$C$42</f>
        <v>0.0038569916009317034</v>
      </c>
    </row>
    <row r="37" spans="2:21" ht="12.75">
      <c r="B37" s="6" t="s">
        <v>198</v>
      </c>
      <c r="C37" s="17">
        <v>2300143</v>
      </c>
      <c r="D37" s="18" t="s">
        <v>121</v>
      </c>
      <c r="E37" s="6"/>
      <c r="F37" s="18">
        <v>520031931</v>
      </c>
      <c r="G37" s="6" t="s">
        <v>197</v>
      </c>
      <c r="H37" s="6" t="s">
        <v>193</v>
      </c>
      <c r="I37" s="6" t="s">
        <v>170</v>
      </c>
      <c r="J37" s="6"/>
      <c r="K37" s="45">
        <v>1.87</v>
      </c>
      <c r="L37" s="6" t="s">
        <v>93</v>
      </c>
      <c r="M37" s="30">
        <v>0.037</v>
      </c>
      <c r="N37" s="8">
        <v>-0.0048</v>
      </c>
      <c r="O37" s="7">
        <v>4430346.6</v>
      </c>
      <c r="P37" s="7">
        <v>112.91</v>
      </c>
      <c r="Q37" s="7">
        <v>0</v>
      </c>
      <c r="R37" s="7">
        <v>5002.3</v>
      </c>
      <c r="S37" s="8">
        <v>0.0018</v>
      </c>
      <c r="T37" s="8">
        <f t="shared" si="0"/>
        <v>0.013575818775371206</v>
      </c>
      <c r="U37" s="8">
        <f>R37/'סכום נכסי הקרן'!$C$42</f>
        <v>0.0027094345280201126</v>
      </c>
    </row>
    <row r="38" spans="2:21" ht="12.75">
      <c r="B38" s="6" t="s">
        <v>199</v>
      </c>
      <c r="C38" s="17">
        <v>1121953</v>
      </c>
      <c r="D38" s="18" t="s">
        <v>121</v>
      </c>
      <c r="E38" s="6"/>
      <c r="F38" s="18">
        <v>513141879</v>
      </c>
      <c r="G38" s="6" t="s">
        <v>169</v>
      </c>
      <c r="H38" s="6" t="s">
        <v>193</v>
      </c>
      <c r="I38" s="6" t="s">
        <v>170</v>
      </c>
      <c r="J38" s="6"/>
      <c r="K38" s="45">
        <v>1.06</v>
      </c>
      <c r="L38" s="6" t="s">
        <v>93</v>
      </c>
      <c r="M38" s="30">
        <v>0.031</v>
      </c>
      <c r="N38" s="8">
        <v>-0.0109</v>
      </c>
      <c r="O38" s="7">
        <v>46654.4</v>
      </c>
      <c r="P38" s="7">
        <v>112.69</v>
      </c>
      <c r="Q38" s="7">
        <v>0</v>
      </c>
      <c r="R38" s="7">
        <v>52.57</v>
      </c>
      <c r="S38" s="8">
        <v>0.0001</v>
      </c>
      <c r="T38" s="8">
        <f t="shared" si="0"/>
        <v>0.0001426705301603791</v>
      </c>
      <c r="U38" s="8">
        <f>R38/'סכום נכסי הקרן'!$C$42</f>
        <v>2.8473896635151295E-05</v>
      </c>
    </row>
    <row r="39" spans="2:21" ht="12.75">
      <c r="B39" s="6" t="s">
        <v>200</v>
      </c>
      <c r="C39" s="17">
        <v>7590128</v>
      </c>
      <c r="D39" s="18" t="s">
        <v>121</v>
      </c>
      <c r="E39" s="6"/>
      <c r="F39" s="18">
        <v>520001736</v>
      </c>
      <c r="G39" s="6" t="s">
        <v>183</v>
      </c>
      <c r="H39" s="6" t="s">
        <v>193</v>
      </c>
      <c r="I39" s="6" t="s">
        <v>170</v>
      </c>
      <c r="J39" s="6"/>
      <c r="K39" s="45">
        <v>3.95</v>
      </c>
      <c r="L39" s="6" t="s">
        <v>93</v>
      </c>
      <c r="M39" s="30">
        <v>0.0475</v>
      </c>
      <c r="N39" s="8">
        <v>0.0014</v>
      </c>
      <c r="O39" s="7">
        <v>4068873</v>
      </c>
      <c r="P39" s="7">
        <v>147.21</v>
      </c>
      <c r="Q39" s="7">
        <v>0</v>
      </c>
      <c r="R39" s="7">
        <v>5989.79</v>
      </c>
      <c r="S39" s="8">
        <v>0.0022</v>
      </c>
      <c r="T39" s="8">
        <f t="shared" si="0"/>
        <v>0.01625578304830392</v>
      </c>
      <c r="U39" s="8">
        <f>R39/'סכום נכסי הקרן'!$C$42</f>
        <v>0.0032442963919776086</v>
      </c>
    </row>
    <row r="40" spans="2:21" ht="12.75">
      <c r="B40" s="6" t="s">
        <v>201</v>
      </c>
      <c r="C40" s="17">
        <v>1119825</v>
      </c>
      <c r="D40" s="18" t="s">
        <v>121</v>
      </c>
      <c r="E40" s="6"/>
      <c r="F40" s="18">
        <v>513704304</v>
      </c>
      <c r="G40" s="6" t="s">
        <v>169</v>
      </c>
      <c r="H40" s="6" t="s">
        <v>193</v>
      </c>
      <c r="I40" s="6" t="s">
        <v>170</v>
      </c>
      <c r="J40" s="6"/>
      <c r="K40" s="45">
        <v>1.99</v>
      </c>
      <c r="L40" s="6" t="s">
        <v>93</v>
      </c>
      <c r="M40" s="30">
        <v>0.0355</v>
      </c>
      <c r="N40" s="8">
        <v>-0.0082</v>
      </c>
      <c r="O40" s="7">
        <v>0.18</v>
      </c>
      <c r="P40" s="7">
        <v>122.02</v>
      </c>
      <c r="Q40" s="7">
        <v>0</v>
      </c>
      <c r="R40" s="7">
        <v>0</v>
      </c>
      <c r="S40" s="8">
        <v>0</v>
      </c>
      <c r="T40" s="8">
        <f t="shared" si="0"/>
        <v>0</v>
      </c>
      <c r="U40" s="8">
        <f>R40/'סכום נכסי הקרן'!$C$42</f>
        <v>0</v>
      </c>
    </row>
    <row r="41" spans="2:21" ht="12.75">
      <c r="B41" s="6" t="s">
        <v>202</v>
      </c>
      <c r="C41" s="17">
        <v>1095066</v>
      </c>
      <c r="D41" s="18" t="s">
        <v>121</v>
      </c>
      <c r="E41" s="6"/>
      <c r="F41" s="18">
        <v>513704304</v>
      </c>
      <c r="G41" s="6" t="s">
        <v>169</v>
      </c>
      <c r="H41" s="6" t="s">
        <v>193</v>
      </c>
      <c r="I41" s="6" t="s">
        <v>170</v>
      </c>
      <c r="J41" s="6"/>
      <c r="K41" s="45">
        <v>0.92</v>
      </c>
      <c r="L41" s="6" t="s">
        <v>93</v>
      </c>
      <c r="M41" s="30">
        <v>0.0465</v>
      </c>
      <c r="N41" s="8">
        <v>-0.011</v>
      </c>
      <c r="O41" s="7">
        <v>0.35</v>
      </c>
      <c r="P41" s="7">
        <v>130.71</v>
      </c>
      <c r="Q41" s="7">
        <v>0</v>
      </c>
      <c r="R41" s="7">
        <v>0</v>
      </c>
      <c r="S41" s="8">
        <v>0</v>
      </c>
      <c r="T41" s="8">
        <f t="shared" si="0"/>
        <v>0</v>
      </c>
      <c r="U41" s="8">
        <f>R41/'סכום נכסי הקרן'!$C$42</f>
        <v>0</v>
      </c>
    </row>
    <row r="42" spans="2:21" ht="12.75">
      <c r="B42" s="6" t="s">
        <v>203</v>
      </c>
      <c r="C42" s="17">
        <v>6000236</v>
      </c>
      <c r="D42" s="18" t="s">
        <v>121</v>
      </c>
      <c r="E42" s="6"/>
      <c r="F42" s="18">
        <v>520000472</v>
      </c>
      <c r="G42" s="6" t="s">
        <v>204</v>
      </c>
      <c r="H42" s="6" t="s">
        <v>205</v>
      </c>
      <c r="I42" s="6" t="s">
        <v>185</v>
      </c>
      <c r="J42" s="6"/>
      <c r="K42" s="45">
        <v>5.48</v>
      </c>
      <c r="L42" s="6" t="s">
        <v>93</v>
      </c>
      <c r="M42" s="30">
        <v>0.045</v>
      </c>
      <c r="N42" s="8">
        <v>0.0042</v>
      </c>
      <c r="O42" s="7">
        <v>2909000</v>
      </c>
      <c r="P42" s="7">
        <v>128.71</v>
      </c>
      <c r="Q42" s="7">
        <v>0</v>
      </c>
      <c r="R42" s="7">
        <v>3744.17</v>
      </c>
      <c r="S42" s="8">
        <v>0.001</v>
      </c>
      <c r="T42" s="8">
        <f t="shared" si="0"/>
        <v>0.01016136045102885</v>
      </c>
      <c r="U42" s="8">
        <f>R42/'סכום נכסי הקרן'!$C$42</f>
        <v>0.0020279838227969266</v>
      </c>
    </row>
    <row r="43" spans="2:21" ht="12.75">
      <c r="B43" s="6" t="s">
        <v>206</v>
      </c>
      <c r="C43" s="17">
        <v>5660048</v>
      </c>
      <c r="D43" s="18" t="s">
        <v>121</v>
      </c>
      <c r="E43" s="6"/>
      <c r="F43" s="18">
        <v>520007469</v>
      </c>
      <c r="G43" s="6" t="s">
        <v>207</v>
      </c>
      <c r="H43" s="6" t="s">
        <v>205</v>
      </c>
      <c r="I43" s="6" t="s">
        <v>185</v>
      </c>
      <c r="J43" s="6"/>
      <c r="K43" s="45">
        <v>0.04</v>
      </c>
      <c r="L43" s="6" t="s">
        <v>93</v>
      </c>
      <c r="M43" s="30">
        <v>0.0428</v>
      </c>
      <c r="N43" s="8">
        <v>-0.2297</v>
      </c>
      <c r="O43" s="7">
        <v>170665.99</v>
      </c>
      <c r="P43" s="7">
        <v>127.53</v>
      </c>
      <c r="Q43" s="7">
        <v>0</v>
      </c>
      <c r="R43" s="7">
        <v>217.65</v>
      </c>
      <c r="S43" s="8">
        <v>0.0024</v>
      </c>
      <c r="T43" s="8">
        <f t="shared" si="0"/>
        <v>0.0005906836768005804</v>
      </c>
      <c r="U43" s="8">
        <f>R43/'סכום נכסי הקרן'!$C$42</f>
        <v>0.00011788745677459919</v>
      </c>
    </row>
    <row r="44" spans="2:21" ht="12.75">
      <c r="B44" s="6" t="s">
        <v>208</v>
      </c>
      <c r="C44" s="17">
        <v>1120021</v>
      </c>
      <c r="D44" s="18" t="s">
        <v>121</v>
      </c>
      <c r="E44" s="6"/>
      <c r="F44" s="18">
        <v>513821488</v>
      </c>
      <c r="G44" s="6" t="s">
        <v>183</v>
      </c>
      <c r="H44" s="6" t="s">
        <v>193</v>
      </c>
      <c r="I44" s="6" t="s">
        <v>170</v>
      </c>
      <c r="J44" s="6"/>
      <c r="K44" s="45">
        <v>0.9</v>
      </c>
      <c r="L44" s="6" t="s">
        <v>93</v>
      </c>
      <c r="M44" s="30">
        <v>0.039</v>
      </c>
      <c r="N44" s="8">
        <v>-0.0099</v>
      </c>
      <c r="O44" s="7">
        <v>112347.07</v>
      </c>
      <c r="P44" s="7">
        <v>114.21</v>
      </c>
      <c r="Q44" s="7">
        <v>0</v>
      </c>
      <c r="R44" s="7">
        <v>128.31</v>
      </c>
      <c r="S44" s="8">
        <v>0.001</v>
      </c>
      <c r="T44" s="8">
        <f t="shared" si="0"/>
        <v>0.00034822247907320225</v>
      </c>
      <c r="U44" s="8">
        <f>R44/'סכום נכסי הקרן'!$C$42</f>
        <v>6.949753998965689E-05</v>
      </c>
    </row>
    <row r="45" spans="2:21" ht="12.75">
      <c r="B45" s="6" t="s">
        <v>209</v>
      </c>
      <c r="C45" s="17">
        <v>1136753</v>
      </c>
      <c r="D45" s="18" t="s">
        <v>121</v>
      </c>
      <c r="E45" s="6"/>
      <c r="F45" s="18">
        <v>513821488</v>
      </c>
      <c r="G45" s="6" t="s">
        <v>183</v>
      </c>
      <c r="H45" s="6" t="s">
        <v>193</v>
      </c>
      <c r="I45" s="6" t="s">
        <v>170</v>
      </c>
      <c r="J45" s="6"/>
      <c r="K45" s="45">
        <v>6.2</v>
      </c>
      <c r="L45" s="6" t="s">
        <v>93</v>
      </c>
      <c r="M45" s="30">
        <v>0.04</v>
      </c>
      <c r="N45" s="8">
        <v>0.0067</v>
      </c>
      <c r="O45" s="7">
        <v>1300000.21</v>
      </c>
      <c r="P45" s="7">
        <v>124.99</v>
      </c>
      <c r="Q45" s="7">
        <v>0</v>
      </c>
      <c r="R45" s="7">
        <v>1624.87</v>
      </c>
      <c r="S45" s="8">
        <v>0.0013</v>
      </c>
      <c r="T45" s="8">
        <f t="shared" si="0"/>
        <v>0.004409759641272497</v>
      </c>
      <c r="U45" s="8">
        <f>R45/'סכום נכסי הקרן'!$C$42</f>
        <v>0.0008800909344789477</v>
      </c>
    </row>
    <row r="46" spans="2:21" ht="12.75">
      <c r="B46" s="6" t="s">
        <v>210</v>
      </c>
      <c r="C46" s="17">
        <v>7770191</v>
      </c>
      <c r="D46" s="18" t="s">
        <v>121</v>
      </c>
      <c r="E46" s="6"/>
      <c r="F46" s="18">
        <v>520022732</v>
      </c>
      <c r="G46" s="6" t="s">
        <v>211</v>
      </c>
      <c r="H46" s="6" t="s">
        <v>193</v>
      </c>
      <c r="I46" s="6" t="s">
        <v>170</v>
      </c>
      <c r="J46" s="6"/>
      <c r="K46" s="45">
        <v>4.99</v>
      </c>
      <c r="L46" s="6" t="s">
        <v>93</v>
      </c>
      <c r="M46" s="30">
        <v>0.0299</v>
      </c>
      <c r="N46" s="8">
        <v>0.0037</v>
      </c>
      <c r="O46" s="7">
        <v>474298.15</v>
      </c>
      <c r="P46" s="7">
        <v>116.11</v>
      </c>
      <c r="Q46" s="7">
        <v>0</v>
      </c>
      <c r="R46" s="7">
        <v>550.71</v>
      </c>
      <c r="S46" s="8">
        <v>0.0015</v>
      </c>
      <c r="T46" s="8">
        <f t="shared" si="0"/>
        <v>0.001494580324607616</v>
      </c>
      <c r="U46" s="8">
        <f>R46/'סכום נכסי הקרן'!$C$42</f>
        <v>0.00029828532653498516</v>
      </c>
    </row>
    <row r="47" spans="2:21" ht="12.75">
      <c r="B47" s="6" t="s">
        <v>212</v>
      </c>
      <c r="C47" s="17">
        <v>7770217</v>
      </c>
      <c r="D47" s="18" t="s">
        <v>121</v>
      </c>
      <c r="E47" s="6"/>
      <c r="F47" s="18">
        <v>520022732</v>
      </c>
      <c r="G47" s="6" t="s">
        <v>211</v>
      </c>
      <c r="H47" s="6" t="s">
        <v>193</v>
      </c>
      <c r="I47" s="6" t="s">
        <v>170</v>
      </c>
      <c r="J47" s="6"/>
      <c r="K47" s="45">
        <v>4.85</v>
      </c>
      <c r="L47" s="6" t="s">
        <v>93</v>
      </c>
      <c r="M47" s="30">
        <v>0.043</v>
      </c>
      <c r="N47" s="8">
        <v>0.0038</v>
      </c>
      <c r="O47" s="7">
        <v>4784668.67</v>
      </c>
      <c r="P47" s="7">
        <v>124.07</v>
      </c>
      <c r="Q47" s="7">
        <v>0</v>
      </c>
      <c r="R47" s="7">
        <v>5936.34</v>
      </c>
      <c r="S47" s="8">
        <v>0.0052</v>
      </c>
      <c r="T47" s="8">
        <f t="shared" si="0"/>
        <v>0.01611072427263201</v>
      </c>
      <c r="U47" s="8">
        <f>R47/'סכום נכסי הקרן'!$C$42</f>
        <v>0.003215345854120488</v>
      </c>
    </row>
    <row r="48" spans="2:21" ht="12.75">
      <c r="B48" s="6" t="s">
        <v>213</v>
      </c>
      <c r="C48" s="17">
        <v>1139492</v>
      </c>
      <c r="D48" s="18" t="s">
        <v>121</v>
      </c>
      <c r="E48" s="6"/>
      <c r="F48" s="18">
        <v>513668277</v>
      </c>
      <c r="G48" s="6" t="s">
        <v>169</v>
      </c>
      <c r="H48" s="6" t="s">
        <v>214</v>
      </c>
      <c r="I48" s="6" t="s">
        <v>185</v>
      </c>
      <c r="J48" s="6"/>
      <c r="K48" s="45">
        <v>3.09</v>
      </c>
      <c r="L48" s="6" t="s">
        <v>93</v>
      </c>
      <c r="M48" s="30">
        <v>0.0095</v>
      </c>
      <c r="N48" s="8">
        <v>-0.0052</v>
      </c>
      <c r="O48" s="7">
        <v>482646</v>
      </c>
      <c r="P48" s="7">
        <v>106.39</v>
      </c>
      <c r="Q48" s="7">
        <v>0</v>
      </c>
      <c r="R48" s="7">
        <v>513.49</v>
      </c>
      <c r="S48" s="8">
        <v>0.0008</v>
      </c>
      <c r="T48" s="8">
        <f t="shared" si="0"/>
        <v>0.0013935683951313118</v>
      </c>
      <c r="U48" s="8">
        <f>R48/'סכום נכסי הקרן'!$C$42</f>
        <v>0.0002781255693966871</v>
      </c>
    </row>
    <row r="49" spans="2:21" ht="12.75">
      <c r="B49" s="6" t="s">
        <v>215</v>
      </c>
      <c r="C49" s="17">
        <v>1110915</v>
      </c>
      <c r="D49" s="18" t="s">
        <v>121</v>
      </c>
      <c r="E49" s="6"/>
      <c r="F49" s="18">
        <v>520043605</v>
      </c>
      <c r="G49" s="6" t="s">
        <v>216</v>
      </c>
      <c r="H49" s="6" t="s">
        <v>217</v>
      </c>
      <c r="I49" s="6" t="s">
        <v>170</v>
      </c>
      <c r="J49" s="6"/>
      <c r="K49" s="45">
        <v>7.91</v>
      </c>
      <c r="L49" s="6" t="s">
        <v>93</v>
      </c>
      <c r="M49" s="30">
        <v>0.0515</v>
      </c>
      <c r="N49" s="8">
        <v>0.0189</v>
      </c>
      <c r="O49" s="7">
        <v>3642477</v>
      </c>
      <c r="P49" s="7">
        <v>155.02</v>
      </c>
      <c r="Q49" s="7">
        <v>0</v>
      </c>
      <c r="R49" s="7">
        <v>5646.57</v>
      </c>
      <c r="S49" s="8">
        <v>0.001</v>
      </c>
      <c r="T49" s="8">
        <f t="shared" si="0"/>
        <v>0.015324313020500129</v>
      </c>
      <c r="U49" s="8">
        <f>R49/'סכום נכסי הקרן'!$C$42</f>
        <v>0.0030583954826544843</v>
      </c>
    </row>
    <row r="50" spans="2:21" ht="12.75">
      <c r="B50" s="6" t="s">
        <v>218</v>
      </c>
      <c r="C50" s="17">
        <v>1154764</v>
      </c>
      <c r="D50" s="18" t="s">
        <v>121</v>
      </c>
      <c r="E50" s="6"/>
      <c r="F50" s="18">
        <v>513668277</v>
      </c>
      <c r="G50" s="6" t="s">
        <v>169</v>
      </c>
      <c r="H50" s="6" t="s">
        <v>214</v>
      </c>
      <c r="I50" s="6" t="s">
        <v>185</v>
      </c>
      <c r="J50" s="6"/>
      <c r="K50" s="45">
        <v>3.15</v>
      </c>
      <c r="L50" s="6" t="s">
        <v>93</v>
      </c>
      <c r="M50" s="30">
        <v>0.0028</v>
      </c>
      <c r="N50" s="8">
        <v>-0.0046</v>
      </c>
      <c r="O50" s="7">
        <v>2017124</v>
      </c>
      <c r="P50" s="7">
        <v>103.04</v>
      </c>
      <c r="Q50" s="7">
        <v>0</v>
      </c>
      <c r="R50" s="7">
        <v>2078.44</v>
      </c>
      <c r="S50" s="8">
        <v>0.0047</v>
      </c>
      <c r="T50" s="8">
        <f t="shared" si="0"/>
        <v>0.0056407102283914465</v>
      </c>
      <c r="U50" s="8">
        <f>R50/'סכום נכסי הקרן'!$C$42</f>
        <v>0.0011257615697615343</v>
      </c>
    </row>
    <row r="51" spans="2:21" ht="12.75">
      <c r="B51" s="6" t="s">
        <v>219</v>
      </c>
      <c r="C51" s="17">
        <v>3900271</v>
      </c>
      <c r="D51" s="18" t="s">
        <v>121</v>
      </c>
      <c r="E51" s="6"/>
      <c r="F51" s="18">
        <v>520038506</v>
      </c>
      <c r="G51" s="6" t="s">
        <v>183</v>
      </c>
      <c r="H51" s="6" t="s">
        <v>217</v>
      </c>
      <c r="I51" s="6" t="s">
        <v>170</v>
      </c>
      <c r="J51" s="6"/>
      <c r="K51" s="45">
        <v>2.09</v>
      </c>
      <c r="L51" s="6" t="s">
        <v>93</v>
      </c>
      <c r="M51" s="30">
        <v>0.0445</v>
      </c>
      <c r="N51" s="8">
        <v>-0.0031</v>
      </c>
      <c r="O51" s="7">
        <v>1641744.73</v>
      </c>
      <c r="P51" s="7">
        <v>116.09</v>
      </c>
      <c r="Q51" s="7">
        <v>0</v>
      </c>
      <c r="R51" s="7">
        <v>1905.9</v>
      </c>
      <c r="S51" s="8">
        <v>0.002</v>
      </c>
      <c r="T51" s="8">
        <f t="shared" si="0"/>
        <v>0.0051724512732103205</v>
      </c>
      <c r="U51" s="8">
        <f>R51/'סכום נכסי הקרן'!$C$42</f>
        <v>0.001032307391990391</v>
      </c>
    </row>
    <row r="52" spans="2:21" ht="12.75">
      <c r="B52" s="6" t="s">
        <v>220</v>
      </c>
      <c r="C52" s="17">
        <v>1118033</v>
      </c>
      <c r="D52" s="18" t="s">
        <v>121</v>
      </c>
      <c r="E52" s="6"/>
      <c r="F52" s="18">
        <v>513623314</v>
      </c>
      <c r="G52" s="6" t="s">
        <v>183</v>
      </c>
      <c r="H52" s="6" t="s">
        <v>214</v>
      </c>
      <c r="I52" s="6" t="s">
        <v>185</v>
      </c>
      <c r="J52" s="6"/>
      <c r="K52" s="45">
        <v>0.53</v>
      </c>
      <c r="L52" s="6" t="s">
        <v>93</v>
      </c>
      <c r="M52" s="30">
        <v>0.0377</v>
      </c>
      <c r="N52" s="8">
        <v>-0.0139</v>
      </c>
      <c r="O52" s="7">
        <v>21820.89</v>
      </c>
      <c r="P52" s="7">
        <v>112.48</v>
      </c>
      <c r="Q52" s="7">
        <v>0.46</v>
      </c>
      <c r="R52" s="7">
        <v>25</v>
      </c>
      <c r="S52" s="8">
        <v>0.0001</v>
      </c>
      <c r="T52" s="8">
        <f t="shared" si="0"/>
        <v>6.78478838502849E-05</v>
      </c>
      <c r="U52" s="8">
        <f>R52/'סכום נכסי הקרן'!$C$42</f>
        <v>1.3540943805949827E-05</v>
      </c>
    </row>
    <row r="53" spans="2:21" ht="12.75">
      <c r="B53" s="6" t="s">
        <v>221</v>
      </c>
      <c r="C53" s="17">
        <v>1129279</v>
      </c>
      <c r="D53" s="18" t="s">
        <v>121</v>
      </c>
      <c r="E53" s="6"/>
      <c r="F53" s="18">
        <v>513623314</v>
      </c>
      <c r="G53" s="6" t="s">
        <v>183</v>
      </c>
      <c r="H53" s="6" t="s">
        <v>217</v>
      </c>
      <c r="I53" s="6" t="s">
        <v>170</v>
      </c>
      <c r="J53" s="6"/>
      <c r="K53" s="45">
        <v>2.26</v>
      </c>
      <c r="L53" s="6" t="s">
        <v>93</v>
      </c>
      <c r="M53" s="30">
        <v>0.0285</v>
      </c>
      <c r="N53" s="8">
        <v>-0.0021</v>
      </c>
      <c r="O53" s="7">
        <v>0.43</v>
      </c>
      <c r="P53" s="7">
        <v>110.02</v>
      </c>
      <c r="Q53" s="7">
        <v>0</v>
      </c>
      <c r="R53" s="7">
        <v>0</v>
      </c>
      <c r="S53" s="8">
        <v>0</v>
      </c>
      <c r="T53" s="8">
        <f t="shared" si="0"/>
        <v>0</v>
      </c>
      <c r="U53" s="8">
        <f>R53/'סכום נכסי הקרן'!$C$42</f>
        <v>0</v>
      </c>
    </row>
    <row r="54" spans="2:21" ht="12.75">
      <c r="B54" s="6" t="s">
        <v>222</v>
      </c>
      <c r="C54" s="17">
        <v>1141050</v>
      </c>
      <c r="D54" s="18" t="s">
        <v>121</v>
      </c>
      <c r="E54" s="6"/>
      <c r="F54" s="18">
        <v>513623314</v>
      </c>
      <c r="G54" s="6" t="s">
        <v>183</v>
      </c>
      <c r="H54" s="6" t="s">
        <v>217</v>
      </c>
      <c r="I54" s="6" t="s">
        <v>170</v>
      </c>
      <c r="J54" s="6"/>
      <c r="K54" s="45">
        <v>5.28</v>
      </c>
      <c r="L54" s="6" t="s">
        <v>93</v>
      </c>
      <c r="M54" s="30">
        <v>0.0195</v>
      </c>
      <c r="N54" s="8">
        <v>0.0106</v>
      </c>
      <c r="O54" s="7">
        <v>0.6</v>
      </c>
      <c r="P54" s="7">
        <v>106.3</v>
      </c>
      <c r="Q54" s="7">
        <v>0</v>
      </c>
      <c r="R54" s="7">
        <v>0</v>
      </c>
      <c r="S54" s="8">
        <v>0</v>
      </c>
      <c r="T54" s="8">
        <f t="shared" si="0"/>
        <v>0</v>
      </c>
      <c r="U54" s="8">
        <f>R54/'סכום נכסי הקרן'!$C$42</f>
        <v>0</v>
      </c>
    </row>
    <row r="55" spans="2:21" ht="12.75">
      <c r="B55" s="6" t="s">
        <v>223</v>
      </c>
      <c r="C55" s="17">
        <v>1156231</v>
      </c>
      <c r="D55" s="18" t="s">
        <v>121</v>
      </c>
      <c r="E55" s="6"/>
      <c r="F55" s="18">
        <v>513623314</v>
      </c>
      <c r="G55" s="6" t="s">
        <v>183</v>
      </c>
      <c r="H55" s="6" t="s">
        <v>217</v>
      </c>
      <c r="I55" s="6" t="s">
        <v>170</v>
      </c>
      <c r="J55" s="6"/>
      <c r="K55" s="45">
        <v>6.17</v>
      </c>
      <c r="L55" s="6" t="s">
        <v>93</v>
      </c>
      <c r="M55" s="30">
        <v>0.0335</v>
      </c>
      <c r="N55" s="8">
        <v>-0.003</v>
      </c>
      <c r="O55" s="7">
        <v>1428000</v>
      </c>
      <c r="P55" s="7">
        <v>113.3</v>
      </c>
      <c r="Q55" s="7">
        <v>0</v>
      </c>
      <c r="R55" s="7">
        <v>1617.92</v>
      </c>
      <c r="S55" s="8">
        <v>0.0029</v>
      </c>
      <c r="T55" s="8">
        <f t="shared" si="0"/>
        <v>0.004390897929562118</v>
      </c>
      <c r="U55" s="8">
        <f>R55/'סכום נכסי הקרן'!$C$42</f>
        <v>0.0008763265521008937</v>
      </c>
    </row>
    <row r="56" spans="2:21" ht="12.75">
      <c r="B56" s="6" t="s">
        <v>224</v>
      </c>
      <c r="C56" s="17">
        <v>1128347</v>
      </c>
      <c r="D56" s="18" t="s">
        <v>121</v>
      </c>
      <c r="E56" s="6"/>
      <c r="F56" s="18">
        <v>34250659</v>
      </c>
      <c r="G56" s="6" t="s">
        <v>183</v>
      </c>
      <c r="H56" s="6" t="s">
        <v>217</v>
      </c>
      <c r="I56" s="6" t="s">
        <v>170</v>
      </c>
      <c r="J56" s="6"/>
      <c r="K56" s="45">
        <v>3.24</v>
      </c>
      <c r="L56" s="6" t="s">
        <v>93</v>
      </c>
      <c r="M56" s="30">
        <v>0.0329</v>
      </c>
      <c r="N56" s="8">
        <v>-0.0001</v>
      </c>
      <c r="O56" s="7">
        <v>0.51</v>
      </c>
      <c r="P56" s="7">
        <v>112.9</v>
      </c>
      <c r="Q56" s="7">
        <v>0</v>
      </c>
      <c r="R56" s="7">
        <v>0</v>
      </c>
      <c r="S56" s="8">
        <v>0</v>
      </c>
      <c r="T56" s="8">
        <f t="shared" si="0"/>
        <v>0</v>
      </c>
      <c r="U56" s="8">
        <f>R56/'סכום נכסי הקרן'!$C$42</f>
        <v>0</v>
      </c>
    </row>
    <row r="57" spans="2:21" ht="12.75">
      <c r="B57" s="6" t="s">
        <v>225</v>
      </c>
      <c r="C57" s="17">
        <v>1133040</v>
      </c>
      <c r="D57" s="18" t="s">
        <v>121</v>
      </c>
      <c r="E57" s="6"/>
      <c r="F57" s="18">
        <v>34250659</v>
      </c>
      <c r="G57" s="6" t="s">
        <v>183</v>
      </c>
      <c r="H57" s="6" t="s">
        <v>217</v>
      </c>
      <c r="I57" s="6" t="s">
        <v>170</v>
      </c>
      <c r="J57" s="6"/>
      <c r="K57" s="45">
        <v>5.3</v>
      </c>
      <c r="L57" s="6" t="s">
        <v>93</v>
      </c>
      <c r="M57" s="30">
        <v>0.033</v>
      </c>
      <c r="N57" s="8">
        <v>0.0088</v>
      </c>
      <c r="O57" s="7">
        <v>530528.26</v>
      </c>
      <c r="P57" s="7">
        <v>115.41</v>
      </c>
      <c r="Q57" s="7">
        <v>0</v>
      </c>
      <c r="R57" s="7">
        <v>612.28</v>
      </c>
      <c r="S57" s="8">
        <v>0.0035</v>
      </c>
      <c r="T57" s="8">
        <f t="shared" si="0"/>
        <v>0.0016616760929540975</v>
      </c>
      <c r="U57" s="8">
        <f>R57/'סכום נכסי הקרן'!$C$42</f>
        <v>0.00033163396294027837</v>
      </c>
    </row>
    <row r="58" spans="2:21" ht="12.75">
      <c r="B58" s="6" t="s">
        <v>226</v>
      </c>
      <c r="C58" s="17">
        <v>1260488</v>
      </c>
      <c r="D58" s="18" t="s">
        <v>121</v>
      </c>
      <c r="E58" s="6"/>
      <c r="F58" s="18">
        <v>520033234</v>
      </c>
      <c r="G58" s="6" t="s">
        <v>183</v>
      </c>
      <c r="H58" s="6" t="s">
        <v>214</v>
      </c>
      <c r="I58" s="6" t="s">
        <v>185</v>
      </c>
      <c r="J58" s="6"/>
      <c r="K58" s="45">
        <v>0.26</v>
      </c>
      <c r="L58" s="6" t="s">
        <v>93</v>
      </c>
      <c r="M58" s="30">
        <v>0.065</v>
      </c>
      <c r="N58" s="8">
        <v>-0.0324</v>
      </c>
      <c r="O58" s="7">
        <v>0</v>
      </c>
      <c r="P58" s="7">
        <v>118.41</v>
      </c>
      <c r="Q58" s="7">
        <v>0</v>
      </c>
      <c r="R58" s="7">
        <v>0</v>
      </c>
      <c r="S58" s="8">
        <v>0</v>
      </c>
      <c r="T58" s="8">
        <f t="shared" si="0"/>
        <v>0</v>
      </c>
      <c r="U58" s="8">
        <f>R58/'סכום נכסי הקרן'!$C$42</f>
        <v>0</v>
      </c>
    </row>
    <row r="59" spans="2:21" ht="12.75">
      <c r="B59" s="6" t="s">
        <v>227</v>
      </c>
      <c r="C59" s="17">
        <v>1260546</v>
      </c>
      <c r="D59" s="18" t="s">
        <v>121</v>
      </c>
      <c r="E59" s="6"/>
      <c r="F59" s="18">
        <v>520033234</v>
      </c>
      <c r="G59" s="6" t="s">
        <v>183</v>
      </c>
      <c r="H59" s="6" t="s">
        <v>217</v>
      </c>
      <c r="I59" s="6" t="s">
        <v>170</v>
      </c>
      <c r="J59" s="6"/>
      <c r="K59" s="45">
        <v>3.47</v>
      </c>
      <c r="L59" s="6" t="s">
        <v>93</v>
      </c>
      <c r="M59" s="30">
        <v>0.0535</v>
      </c>
      <c r="N59" s="8">
        <v>0.007</v>
      </c>
      <c r="O59" s="7">
        <v>4748043.6</v>
      </c>
      <c r="P59" s="7">
        <v>123.33</v>
      </c>
      <c r="Q59" s="7">
        <v>0</v>
      </c>
      <c r="R59" s="7">
        <v>5855.76</v>
      </c>
      <c r="S59" s="8">
        <v>0.002</v>
      </c>
      <c r="T59" s="8">
        <f t="shared" si="0"/>
        <v>0.015892036973405774</v>
      </c>
      <c r="U59" s="8">
        <f>R59/'סכום נכסי הקרן'!$C$42</f>
        <v>0.0031717006840451503</v>
      </c>
    </row>
    <row r="60" spans="2:21" ht="12.75">
      <c r="B60" s="6" t="s">
        <v>228</v>
      </c>
      <c r="C60" s="17">
        <v>1260652</v>
      </c>
      <c r="D60" s="18" t="s">
        <v>121</v>
      </c>
      <c r="E60" s="6"/>
      <c r="F60" s="18">
        <v>520033234</v>
      </c>
      <c r="G60" s="6" t="s">
        <v>183</v>
      </c>
      <c r="H60" s="6" t="s">
        <v>217</v>
      </c>
      <c r="I60" s="6" t="s">
        <v>170</v>
      </c>
      <c r="J60" s="6"/>
      <c r="K60" s="45">
        <v>6.16</v>
      </c>
      <c r="L60" s="6" t="s">
        <v>93</v>
      </c>
      <c r="M60" s="30">
        <v>0.0278</v>
      </c>
      <c r="N60" s="8">
        <v>0.0186</v>
      </c>
      <c r="O60" s="7">
        <v>2821753</v>
      </c>
      <c r="P60" s="7">
        <v>107.66</v>
      </c>
      <c r="Q60" s="7">
        <v>0</v>
      </c>
      <c r="R60" s="7">
        <v>3037.9</v>
      </c>
      <c r="S60" s="8">
        <v>0.0016</v>
      </c>
      <c r="T60" s="8">
        <f t="shared" si="0"/>
        <v>0.00824460345395122</v>
      </c>
      <c r="U60" s="8">
        <f>R60/'סכום נכסי הקרן'!$C$42</f>
        <v>0.0016454413275237992</v>
      </c>
    </row>
    <row r="61" spans="2:21" ht="12.75">
      <c r="B61" s="6" t="s">
        <v>229</v>
      </c>
      <c r="C61" s="17">
        <v>1260397</v>
      </c>
      <c r="D61" s="18" t="s">
        <v>121</v>
      </c>
      <c r="E61" s="6"/>
      <c r="F61" s="18">
        <v>520033234</v>
      </c>
      <c r="G61" s="6" t="s">
        <v>183</v>
      </c>
      <c r="H61" s="6" t="s">
        <v>217</v>
      </c>
      <c r="I61" s="6" t="s">
        <v>170</v>
      </c>
      <c r="J61" s="6"/>
      <c r="K61" s="45">
        <v>1.3</v>
      </c>
      <c r="L61" s="6" t="s">
        <v>93</v>
      </c>
      <c r="M61" s="30">
        <v>0.051</v>
      </c>
      <c r="N61" s="8">
        <v>-0.0034</v>
      </c>
      <c r="O61" s="7">
        <v>1611842.9</v>
      </c>
      <c r="P61" s="7">
        <v>129.45</v>
      </c>
      <c r="Q61" s="7">
        <v>0</v>
      </c>
      <c r="R61" s="7">
        <v>2086.53</v>
      </c>
      <c r="S61" s="8">
        <v>0.0014</v>
      </c>
      <c r="T61" s="8">
        <f t="shared" si="0"/>
        <v>0.005662665803605399</v>
      </c>
      <c r="U61" s="8">
        <f>R61/'סכום נכסי הקרן'!$C$42</f>
        <v>0.0011301434191771397</v>
      </c>
    </row>
    <row r="62" spans="2:21" ht="12.75">
      <c r="B62" s="6" t="s">
        <v>230</v>
      </c>
      <c r="C62" s="17">
        <v>1260603</v>
      </c>
      <c r="D62" s="18" t="s">
        <v>121</v>
      </c>
      <c r="E62" s="6"/>
      <c r="F62" s="18">
        <v>520033234</v>
      </c>
      <c r="G62" s="6" t="s">
        <v>183</v>
      </c>
      <c r="H62" s="6" t="s">
        <v>217</v>
      </c>
      <c r="I62" s="6" t="s">
        <v>170</v>
      </c>
      <c r="J62" s="6"/>
      <c r="K62" s="45">
        <v>5.88</v>
      </c>
      <c r="L62" s="6" t="s">
        <v>93</v>
      </c>
      <c r="M62" s="30">
        <v>0.04</v>
      </c>
      <c r="N62" s="8">
        <v>0.0186</v>
      </c>
      <c r="O62" s="7">
        <v>6343785</v>
      </c>
      <c r="P62" s="7">
        <v>113.52</v>
      </c>
      <c r="Q62" s="7">
        <v>0</v>
      </c>
      <c r="R62" s="7">
        <v>7201.46</v>
      </c>
      <c r="S62" s="8">
        <v>0.0021</v>
      </c>
      <c r="T62" s="8">
        <f t="shared" si="0"/>
        <v>0.019544152865298908</v>
      </c>
      <c r="U62" s="8">
        <f>R62/'סכום נכסי הקרן'!$C$42</f>
        <v>0.0039005826072318174</v>
      </c>
    </row>
    <row r="63" spans="2:21" ht="12.75">
      <c r="B63" s="6" t="s">
        <v>231</v>
      </c>
      <c r="C63" s="17">
        <v>1120120</v>
      </c>
      <c r="D63" s="18" t="s">
        <v>121</v>
      </c>
      <c r="E63" s="6"/>
      <c r="F63" s="18">
        <v>513754069</v>
      </c>
      <c r="G63" s="6" t="s">
        <v>207</v>
      </c>
      <c r="H63" s="6" t="s">
        <v>217</v>
      </c>
      <c r="I63" s="6" t="s">
        <v>170</v>
      </c>
      <c r="J63" s="6"/>
      <c r="K63" s="45">
        <v>1.98</v>
      </c>
      <c r="L63" s="6" t="s">
        <v>93</v>
      </c>
      <c r="M63" s="30">
        <v>0.0375</v>
      </c>
      <c r="N63" s="8">
        <v>-0.0052</v>
      </c>
      <c r="O63" s="7">
        <v>371455</v>
      </c>
      <c r="P63" s="7">
        <v>119.51</v>
      </c>
      <c r="Q63" s="7">
        <v>0</v>
      </c>
      <c r="R63" s="7">
        <v>443.93</v>
      </c>
      <c r="S63" s="8">
        <v>0.0005</v>
      </c>
      <c r="T63" s="8">
        <f t="shared" si="0"/>
        <v>0.0012047884431062791</v>
      </c>
      <c r="U63" s="8">
        <f>R63/'סכום נכסי הקרן'!$C$42</f>
        <v>0.00024044924735101226</v>
      </c>
    </row>
    <row r="64" spans="2:21" ht="12.75">
      <c r="B64" s="6" t="s">
        <v>232</v>
      </c>
      <c r="C64" s="17">
        <v>1136050</v>
      </c>
      <c r="D64" s="18" t="s">
        <v>121</v>
      </c>
      <c r="E64" s="6"/>
      <c r="F64" s="18">
        <v>513754069</v>
      </c>
      <c r="G64" s="6" t="s">
        <v>207</v>
      </c>
      <c r="H64" s="6" t="s">
        <v>214</v>
      </c>
      <c r="I64" s="6" t="s">
        <v>185</v>
      </c>
      <c r="J64" s="6"/>
      <c r="K64" s="45">
        <v>5.66</v>
      </c>
      <c r="L64" s="6" t="s">
        <v>93</v>
      </c>
      <c r="M64" s="30">
        <v>0.0248</v>
      </c>
      <c r="N64" s="8">
        <v>0.0055</v>
      </c>
      <c r="O64" s="7">
        <v>409242</v>
      </c>
      <c r="P64" s="7">
        <v>113.33</v>
      </c>
      <c r="Q64" s="7">
        <v>0</v>
      </c>
      <c r="R64" s="7">
        <v>463.79</v>
      </c>
      <c r="S64" s="8">
        <v>0.001</v>
      </c>
      <c r="T64" s="8">
        <f t="shared" si="0"/>
        <v>0.0012586868020369455</v>
      </c>
      <c r="U64" s="8">
        <f>R64/'סכום נכסי הקרן'!$C$42</f>
        <v>0.0002512061731104588</v>
      </c>
    </row>
    <row r="65" spans="2:21" ht="12.75">
      <c r="B65" s="6" t="s">
        <v>233</v>
      </c>
      <c r="C65" s="17">
        <v>3230224</v>
      </c>
      <c r="D65" s="18" t="s">
        <v>121</v>
      </c>
      <c r="E65" s="6"/>
      <c r="F65" s="18">
        <v>520037789</v>
      </c>
      <c r="G65" s="6" t="s">
        <v>183</v>
      </c>
      <c r="H65" s="6" t="s">
        <v>217</v>
      </c>
      <c r="I65" s="6" t="s">
        <v>170</v>
      </c>
      <c r="J65" s="6"/>
      <c r="K65" s="45">
        <v>2.08</v>
      </c>
      <c r="L65" s="6" t="s">
        <v>93</v>
      </c>
      <c r="M65" s="30">
        <v>0.0585</v>
      </c>
      <c r="N65" s="8">
        <v>-0.0047</v>
      </c>
      <c r="O65" s="7">
        <v>2049992.03</v>
      </c>
      <c r="P65" s="7">
        <v>124.43</v>
      </c>
      <c r="Q65" s="7">
        <v>0</v>
      </c>
      <c r="R65" s="7">
        <v>2550.81</v>
      </c>
      <c r="S65" s="8">
        <v>0.0022</v>
      </c>
      <c r="T65" s="8">
        <f t="shared" si="0"/>
        <v>0.0069226824241658096</v>
      </c>
      <c r="U65" s="8">
        <f>R65/'סכום נכסי הקרן'!$C$42</f>
        <v>0.001381614994786195</v>
      </c>
    </row>
    <row r="66" spans="2:21" ht="12.75">
      <c r="B66" s="6" t="s">
        <v>234</v>
      </c>
      <c r="C66" s="17">
        <v>3230208</v>
      </c>
      <c r="D66" s="18" t="s">
        <v>121</v>
      </c>
      <c r="E66" s="6"/>
      <c r="F66" s="18">
        <v>520037789</v>
      </c>
      <c r="G66" s="6" t="s">
        <v>183</v>
      </c>
      <c r="H66" s="6" t="s">
        <v>217</v>
      </c>
      <c r="I66" s="6" t="s">
        <v>170</v>
      </c>
      <c r="J66" s="6"/>
      <c r="K66" s="45">
        <v>5.37</v>
      </c>
      <c r="L66" s="6" t="s">
        <v>93</v>
      </c>
      <c r="M66" s="30">
        <v>0.023</v>
      </c>
      <c r="N66" s="8">
        <v>0.01</v>
      </c>
      <c r="O66" s="7">
        <v>2070629.99</v>
      </c>
      <c r="P66" s="7">
        <v>109.38</v>
      </c>
      <c r="Q66" s="7">
        <v>48.04</v>
      </c>
      <c r="R66" s="7">
        <v>2312.89</v>
      </c>
      <c r="S66" s="8">
        <v>0.0015</v>
      </c>
      <c r="T66" s="8">
        <f t="shared" si="0"/>
        <v>0.006276987683139418</v>
      </c>
      <c r="U66" s="8">
        <f>R66/'סכום נכסי הקרן'!$C$42</f>
        <v>0.0012527485407737317</v>
      </c>
    </row>
    <row r="67" spans="2:21" ht="12.75">
      <c r="B67" s="6" t="s">
        <v>235</v>
      </c>
      <c r="C67" s="17">
        <v>3230125</v>
      </c>
      <c r="D67" s="18" t="s">
        <v>121</v>
      </c>
      <c r="E67" s="6"/>
      <c r="F67" s="18">
        <v>520037789</v>
      </c>
      <c r="G67" s="6" t="s">
        <v>183</v>
      </c>
      <c r="H67" s="6" t="s">
        <v>217</v>
      </c>
      <c r="I67" s="6" t="s">
        <v>170</v>
      </c>
      <c r="J67" s="6"/>
      <c r="K67" s="45">
        <v>2.21</v>
      </c>
      <c r="L67" s="6" t="s">
        <v>93</v>
      </c>
      <c r="M67" s="30">
        <v>0.049</v>
      </c>
      <c r="N67" s="8">
        <v>-0.0019</v>
      </c>
      <c r="O67" s="7">
        <v>2468329.06</v>
      </c>
      <c r="P67" s="7">
        <v>116.76</v>
      </c>
      <c r="Q67" s="7">
        <v>0</v>
      </c>
      <c r="R67" s="7">
        <v>2882.02</v>
      </c>
      <c r="S67" s="8">
        <v>0.0037</v>
      </c>
      <c r="T67" s="8">
        <f t="shared" si="0"/>
        <v>0.007821558328567924</v>
      </c>
      <c r="U67" s="8">
        <f>R67/'סכום נכסי הקרן'!$C$42</f>
        <v>0.0015610108347049408</v>
      </c>
    </row>
    <row r="68" spans="2:21" ht="12.75">
      <c r="B68" s="6" t="s">
        <v>236</v>
      </c>
      <c r="C68" s="17">
        <v>1103670</v>
      </c>
      <c r="D68" s="18" t="s">
        <v>121</v>
      </c>
      <c r="E68" s="6"/>
      <c r="F68" s="18">
        <v>513937714</v>
      </c>
      <c r="G68" s="6" t="s">
        <v>207</v>
      </c>
      <c r="H68" s="6" t="s">
        <v>214</v>
      </c>
      <c r="I68" s="6" t="s">
        <v>185</v>
      </c>
      <c r="J68" s="6"/>
      <c r="K68" s="45">
        <v>1.95</v>
      </c>
      <c r="L68" s="6" t="s">
        <v>93</v>
      </c>
      <c r="M68" s="30">
        <v>0.0405</v>
      </c>
      <c r="N68" s="8">
        <v>-0.0073</v>
      </c>
      <c r="O68" s="7">
        <v>153368.94</v>
      </c>
      <c r="P68" s="7">
        <v>132.79</v>
      </c>
      <c r="Q68" s="7">
        <v>72.65</v>
      </c>
      <c r="R68" s="7">
        <v>276.3</v>
      </c>
      <c r="S68" s="8">
        <v>0.0011</v>
      </c>
      <c r="T68" s="8">
        <f t="shared" si="0"/>
        <v>0.0007498548123133487</v>
      </c>
      <c r="U68" s="8">
        <f>R68/'סכום נכסי הקרן'!$C$42</f>
        <v>0.0001496545109433575</v>
      </c>
    </row>
    <row r="69" spans="2:21" ht="12.75">
      <c r="B69" s="6" t="s">
        <v>237</v>
      </c>
      <c r="C69" s="17">
        <v>1128586</v>
      </c>
      <c r="D69" s="18" t="s">
        <v>121</v>
      </c>
      <c r="E69" s="6"/>
      <c r="F69" s="18">
        <v>513992529</v>
      </c>
      <c r="G69" s="6" t="s">
        <v>183</v>
      </c>
      <c r="H69" s="6" t="s">
        <v>214</v>
      </c>
      <c r="I69" s="6" t="s">
        <v>185</v>
      </c>
      <c r="J69" s="6"/>
      <c r="K69" s="45">
        <v>1.41</v>
      </c>
      <c r="L69" s="6" t="s">
        <v>93</v>
      </c>
      <c r="M69" s="30">
        <v>0.0275</v>
      </c>
      <c r="N69" s="8">
        <v>-0.0071</v>
      </c>
      <c r="O69" s="7">
        <v>248690.86</v>
      </c>
      <c r="P69" s="7">
        <v>108.15</v>
      </c>
      <c r="Q69" s="7">
        <v>0</v>
      </c>
      <c r="R69" s="7">
        <v>268.96</v>
      </c>
      <c r="S69" s="8">
        <v>0.0013</v>
      </c>
      <c r="T69" s="8">
        <f t="shared" si="0"/>
        <v>0.0007299346736149051</v>
      </c>
      <c r="U69" s="8">
        <f>R69/'סכום נכסי הקרן'!$C$42</f>
        <v>0.0001456788898419306</v>
      </c>
    </row>
    <row r="70" spans="2:21" ht="12.75">
      <c r="B70" s="6" t="s">
        <v>238</v>
      </c>
      <c r="C70" s="17">
        <v>1132927</v>
      </c>
      <c r="D70" s="18" t="s">
        <v>121</v>
      </c>
      <c r="E70" s="6"/>
      <c r="F70" s="18">
        <v>513992529</v>
      </c>
      <c r="G70" s="6" t="s">
        <v>183</v>
      </c>
      <c r="H70" s="6" t="s">
        <v>214</v>
      </c>
      <c r="I70" s="6" t="s">
        <v>185</v>
      </c>
      <c r="J70" s="6"/>
      <c r="K70" s="45">
        <v>3.5</v>
      </c>
      <c r="L70" s="6" t="s">
        <v>93</v>
      </c>
      <c r="M70" s="30">
        <v>0.0275</v>
      </c>
      <c r="N70" s="8">
        <v>-0.0011</v>
      </c>
      <c r="O70" s="7">
        <v>530655.34</v>
      </c>
      <c r="P70" s="7">
        <v>113.35</v>
      </c>
      <c r="Q70" s="7">
        <v>0</v>
      </c>
      <c r="R70" s="7">
        <v>601.5</v>
      </c>
      <c r="S70" s="8">
        <v>0.0012</v>
      </c>
      <c r="T70" s="8">
        <f t="shared" si="0"/>
        <v>0.0016324200854378548</v>
      </c>
      <c r="U70" s="8">
        <f>R70/'סכום נכסי הקרן'!$C$42</f>
        <v>0.00032579510797115283</v>
      </c>
    </row>
    <row r="71" spans="2:21" ht="12.75">
      <c r="B71" s="6" t="s">
        <v>239</v>
      </c>
      <c r="C71" s="17">
        <v>1139542</v>
      </c>
      <c r="D71" s="18" t="s">
        <v>121</v>
      </c>
      <c r="E71" s="6"/>
      <c r="F71" s="18">
        <v>510216054</v>
      </c>
      <c r="G71" s="6" t="s">
        <v>204</v>
      </c>
      <c r="H71" s="6" t="s">
        <v>217</v>
      </c>
      <c r="I71" s="6" t="s">
        <v>170</v>
      </c>
      <c r="J71" s="6"/>
      <c r="K71" s="45">
        <v>4.78</v>
      </c>
      <c r="L71" s="6" t="s">
        <v>93</v>
      </c>
      <c r="M71" s="30">
        <v>0.0194</v>
      </c>
      <c r="N71" s="8">
        <v>0.0023</v>
      </c>
      <c r="O71" s="7">
        <v>3567628</v>
      </c>
      <c r="P71" s="7">
        <v>109.9</v>
      </c>
      <c r="Q71" s="7">
        <v>0</v>
      </c>
      <c r="R71" s="7">
        <v>3920.82</v>
      </c>
      <c r="S71" s="8">
        <v>0.0059</v>
      </c>
      <c r="T71" s="8">
        <f t="shared" si="0"/>
        <v>0.010640773598314963</v>
      </c>
      <c r="U71" s="8">
        <f>R71/'סכום נכסי הקרן'!$C$42</f>
        <v>0.002123664131729768</v>
      </c>
    </row>
    <row r="72" spans="2:21" ht="12.75">
      <c r="B72" s="6" t="s">
        <v>240</v>
      </c>
      <c r="C72" s="17">
        <v>1142595</v>
      </c>
      <c r="D72" s="18" t="s">
        <v>121</v>
      </c>
      <c r="E72" s="6"/>
      <c r="F72" s="18">
        <v>510216054</v>
      </c>
      <c r="G72" s="6" t="s">
        <v>204</v>
      </c>
      <c r="H72" s="6" t="s">
        <v>217</v>
      </c>
      <c r="I72" s="6" t="s">
        <v>170</v>
      </c>
      <c r="J72" s="6"/>
      <c r="K72" s="45">
        <v>6.23</v>
      </c>
      <c r="L72" s="6" t="s">
        <v>93</v>
      </c>
      <c r="M72" s="30">
        <v>0.0123</v>
      </c>
      <c r="N72" s="8">
        <v>0.0066</v>
      </c>
      <c r="O72" s="7">
        <v>631584</v>
      </c>
      <c r="P72" s="7">
        <v>104.84</v>
      </c>
      <c r="Q72" s="7">
        <v>0</v>
      </c>
      <c r="R72" s="7">
        <v>662.15</v>
      </c>
      <c r="S72" s="8">
        <v>0.0004</v>
      </c>
      <c r="T72" s="8">
        <f t="shared" si="0"/>
        <v>0.0017970190516586459</v>
      </c>
      <c r="U72" s="8">
        <f>R72/'סכום נכסי הקרן'!$C$42</f>
        <v>0.0003586454376443871</v>
      </c>
    </row>
    <row r="73" spans="2:21" ht="12.75">
      <c r="B73" s="6" t="s">
        <v>241</v>
      </c>
      <c r="C73" s="17">
        <v>1410281</v>
      </c>
      <c r="D73" s="18" t="s">
        <v>121</v>
      </c>
      <c r="E73" s="6"/>
      <c r="F73" s="18">
        <v>520034372</v>
      </c>
      <c r="G73" s="6" t="s">
        <v>242</v>
      </c>
      <c r="H73" s="6" t="s">
        <v>217</v>
      </c>
      <c r="I73" s="6" t="s">
        <v>170</v>
      </c>
      <c r="J73" s="6"/>
      <c r="K73" s="45">
        <v>2</v>
      </c>
      <c r="L73" s="6" t="s">
        <v>93</v>
      </c>
      <c r="M73" s="30">
        <v>0.0215</v>
      </c>
      <c r="N73" s="8">
        <v>-0.0012</v>
      </c>
      <c r="O73" s="7">
        <v>1406250</v>
      </c>
      <c r="P73" s="7">
        <v>105.7</v>
      </c>
      <c r="Q73" s="7">
        <v>103.95</v>
      </c>
      <c r="R73" s="7">
        <v>1590.35</v>
      </c>
      <c r="S73" s="8">
        <v>0.0015</v>
      </c>
      <c r="T73" s="8">
        <f t="shared" si="0"/>
        <v>0.004316075283252023</v>
      </c>
      <c r="U73" s="8">
        <f>R73/'סכום נכסי הקרן'!$C$42</f>
        <v>0.0008613935992716922</v>
      </c>
    </row>
    <row r="74" spans="2:21" ht="12.75">
      <c r="B74" s="6" t="s">
        <v>243</v>
      </c>
      <c r="C74" s="17">
        <v>1410307</v>
      </c>
      <c r="D74" s="18" t="s">
        <v>121</v>
      </c>
      <c r="E74" s="6"/>
      <c r="F74" s="18">
        <v>520034372</v>
      </c>
      <c r="G74" s="6" t="s">
        <v>242</v>
      </c>
      <c r="H74" s="6" t="s">
        <v>217</v>
      </c>
      <c r="I74" s="6" t="s">
        <v>170</v>
      </c>
      <c r="J74" s="6"/>
      <c r="K74" s="45">
        <v>3.52</v>
      </c>
      <c r="L74" s="6" t="s">
        <v>93</v>
      </c>
      <c r="M74" s="30">
        <v>0.018</v>
      </c>
      <c r="N74" s="8">
        <v>0.0031</v>
      </c>
      <c r="O74" s="7">
        <v>0.68</v>
      </c>
      <c r="P74" s="7">
        <v>106.4</v>
      </c>
      <c r="Q74" s="7">
        <v>0</v>
      </c>
      <c r="R74" s="7">
        <v>0</v>
      </c>
      <c r="S74" s="8">
        <v>0</v>
      </c>
      <c r="T74" s="8">
        <f t="shared" si="0"/>
        <v>0</v>
      </c>
      <c r="U74" s="8">
        <f>R74/'סכום נכסי הקרן'!$C$42</f>
        <v>0</v>
      </c>
    </row>
    <row r="75" spans="2:21" ht="12.75">
      <c r="B75" s="6" t="s">
        <v>244</v>
      </c>
      <c r="C75" s="17">
        <v>5050265</v>
      </c>
      <c r="D75" s="18" t="s">
        <v>121</v>
      </c>
      <c r="E75" s="6"/>
      <c r="F75" s="18">
        <v>520039066</v>
      </c>
      <c r="G75" s="6" t="s">
        <v>183</v>
      </c>
      <c r="H75" s="6" t="s">
        <v>245</v>
      </c>
      <c r="I75" s="6" t="s">
        <v>170</v>
      </c>
      <c r="J75" s="6"/>
      <c r="K75" s="45">
        <v>4.74</v>
      </c>
      <c r="L75" s="6" t="s">
        <v>93</v>
      </c>
      <c r="M75" s="30">
        <v>0.025</v>
      </c>
      <c r="N75" s="8">
        <v>0.0114</v>
      </c>
      <c r="O75" s="7">
        <v>1039961</v>
      </c>
      <c r="P75" s="7">
        <v>108.4</v>
      </c>
      <c r="Q75" s="7">
        <v>0</v>
      </c>
      <c r="R75" s="7">
        <v>1127.32</v>
      </c>
      <c r="S75" s="8">
        <v>0.0019</v>
      </c>
      <c r="T75" s="8">
        <f t="shared" si="0"/>
        <v>0.0030594510568841267</v>
      </c>
      <c r="U75" s="8">
        <f>R75/'סכום נכסי הקרן'!$C$42</f>
        <v>0.0006105990708529343</v>
      </c>
    </row>
    <row r="76" spans="2:21" ht="12.75">
      <c r="B76" s="6" t="s">
        <v>246</v>
      </c>
      <c r="C76" s="17">
        <v>1139823</v>
      </c>
      <c r="D76" s="18" t="s">
        <v>121</v>
      </c>
      <c r="E76" s="6"/>
      <c r="F76" s="18">
        <v>512025891</v>
      </c>
      <c r="G76" s="6" t="s">
        <v>242</v>
      </c>
      <c r="H76" s="6" t="s">
        <v>245</v>
      </c>
      <c r="I76" s="6" t="s">
        <v>170</v>
      </c>
      <c r="J76" s="6"/>
      <c r="K76" s="45">
        <v>2.54</v>
      </c>
      <c r="L76" s="6" t="s">
        <v>93</v>
      </c>
      <c r="M76" s="30">
        <v>0.0225</v>
      </c>
      <c r="N76" s="8">
        <v>0.0061</v>
      </c>
      <c r="O76" s="7">
        <v>2892863.84</v>
      </c>
      <c r="P76" s="7">
        <v>106.05</v>
      </c>
      <c r="Q76" s="7">
        <v>0</v>
      </c>
      <c r="R76" s="7">
        <v>3067.88</v>
      </c>
      <c r="S76" s="8">
        <v>0.004</v>
      </c>
      <c r="T76" s="8">
        <f aca="true" t="shared" si="1" ref="T76:T139">R76/$R$11</f>
        <v>0.008325966636264483</v>
      </c>
      <c r="U76" s="8">
        <f>R76/'סכום נכסי הקרן'!$C$42</f>
        <v>0.0016616796273358943</v>
      </c>
    </row>
    <row r="77" spans="2:21" ht="12.75">
      <c r="B77" s="6" t="s">
        <v>247</v>
      </c>
      <c r="C77" s="17">
        <v>1140821</v>
      </c>
      <c r="D77" s="18" t="s">
        <v>121</v>
      </c>
      <c r="E77" s="6"/>
      <c r="F77" s="18">
        <v>510454333</v>
      </c>
      <c r="G77" s="6" t="s">
        <v>242</v>
      </c>
      <c r="H77" s="6" t="s">
        <v>245</v>
      </c>
      <c r="I77" s="6" t="s">
        <v>170</v>
      </c>
      <c r="J77" s="6"/>
      <c r="K77" s="45">
        <v>1.81</v>
      </c>
      <c r="L77" s="6" t="s">
        <v>93</v>
      </c>
      <c r="M77" s="30">
        <v>0.0285</v>
      </c>
      <c r="N77" s="8">
        <v>0.005</v>
      </c>
      <c r="O77" s="7">
        <v>514400</v>
      </c>
      <c r="P77" s="7">
        <v>106.42</v>
      </c>
      <c r="Q77" s="7">
        <v>0</v>
      </c>
      <c r="R77" s="7">
        <v>547.42</v>
      </c>
      <c r="S77" s="8">
        <v>0.0018</v>
      </c>
      <c r="T77" s="8">
        <f t="shared" si="1"/>
        <v>0.0014856515430929182</v>
      </c>
      <c r="U77" s="8">
        <f>R77/'סכום נכסי הקרן'!$C$42</f>
        <v>0.00029650333833012215</v>
      </c>
    </row>
    <row r="78" spans="2:21" ht="12.75">
      <c r="B78" s="6" t="s">
        <v>248</v>
      </c>
      <c r="C78" s="17">
        <v>1155357</v>
      </c>
      <c r="D78" s="18" t="s">
        <v>121</v>
      </c>
      <c r="E78" s="6"/>
      <c r="F78" s="18">
        <v>510454333</v>
      </c>
      <c r="G78" s="6" t="s">
        <v>242</v>
      </c>
      <c r="H78" s="6" t="s">
        <v>245</v>
      </c>
      <c r="I78" s="6" t="s">
        <v>170</v>
      </c>
      <c r="J78" s="6"/>
      <c r="K78" s="45">
        <v>2.64</v>
      </c>
      <c r="L78" s="6" t="s">
        <v>93</v>
      </c>
      <c r="M78" s="30">
        <v>0.0315</v>
      </c>
      <c r="N78" s="8">
        <v>0.0156</v>
      </c>
      <c r="O78" s="7">
        <v>2000000</v>
      </c>
      <c r="P78" s="7">
        <v>105.35</v>
      </c>
      <c r="Q78" s="7">
        <v>0</v>
      </c>
      <c r="R78" s="7">
        <v>2107</v>
      </c>
      <c r="S78" s="8">
        <v>0.0042</v>
      </c>
      <c r="T78" s="8">
        <f t="shared" si="1"/>
        <v>0.005718219650902011</v>
      </c>
      <c r="U78" s="8">
        <f>R78/'סכום נכסי הקרן'!$C$42</f>
        <v>0.0011412307439654513</v>
      </c>
    </row>
    <row r="79" spans="2:21" ht="12.75">
      <c r="B79" s="6" t="s">
        <v>249</v>
      </c>
      <c r="C79" s="17">
        <v>1121763</v>
      </c>
      <c r="D79" s="18" t="s">
        <v>121</v>
      </c>
      <c r="E79" s="6"/>
      <c r="F79" s="18">
        <v>520043795</v>
      </c>
      <c r="G79" s="6" t="s">
        <v>250</v>
      </c>
      <c r="H79" s="6" t="s">
        <v>251</v>
      </c>
      <c r="I79" s="6" t="s">
        <v>185</v>
      </c>
      <c r="J79" s="6"/>
      <c r="K79" s="45">
        <v>3.33</v>
      </c>
      <c r="L79" s="6" t="s">
        <v>93</v>
      </c>
      <c r="M79" s="30">
        <v>0.0395</v>
      </c>
      <c r="N79" s="8">
        <v>0.0003</v>
      </c>
      <c r="O79" s="7">
        <v>230222.18</v>
      </c>
      <c r="P79" s="7">
        <v>121</v>
      </c>
      <c r="Q79" s="7">
        <v>0</v>
      </c>
      <c r="R79" s="7">
        <v>278.57</v>
      </c>
      <c r="S79" s="8">
        <v>0.0004</v>
      </c>
      <c r="T79" s="8">
        <f t="shared" si="1"/>
        <v>0.0007560154001669545</v>
      </c>
      <c r="U79" s="8">
        <f>R79/'סכום נכסי הקרן'!$C$42</f>
        <v>0.0001508840286409377</v>
      </c>
    </row>
    <row r="80" spans="2:21" ht="12.75">
      <c r="B80" s="6" t="s">
        <v>252</v>
      </c>
      <c r="C80" s="17">
        <v>1123256</v>
      </c>
      <c r="D80" s="18" t="s">
        <v>121</v>
      </c>
      <c r="E80" s="6"/>
      <c r="F80" s="18">
        <v>520040072</v>
      </c>
      <c r="G80" s="6" t="s">
        <v>197</v>
      </c>
      <c r="H80" s="6" t="s">
        <v>251</v>
      </c>
      <c r="I80" s="6" t="s">
        <v>185</v>
      </c>
      <c r="J80" s="6"/>
      <c r="K80" s="46"/>
      <c r="L80" s="6" t="s">
        <v>93</v>
      </c>
      <c r="M80" s="30">
        <v>0.039</v>
      </c>
      <c r="O80" s="7">
        <v>0.36</v>
      </c>
      <c r="P80" s="7">
        <v>107.22</v>
      </c>
      <c r="Q80" s="7">
        <v>0</v>
      </c>
      <c r="R80" s="7">
        <v>0</v>
      </c>
      <c r="S80" s="8">
        <v>0</v>
      </c>
      <c r="T80" s="8">
        <f t="shared" si="1"/>
        <v>0</v>
      </c>
      <c r="U80" s="8">
        <f>R80/'סכום נכסי הקרן'!$C$42</f>
        <v>0</v>
      </c>
    </row>
    <row r="81" spans="2:21" ht="12.75">
      <c r="B81" s="6" t="s">
        <v>253</v>
      </c>
      <c r="C81" s="17">
        <v>1141639</v>
      </c>
      <c r="D81" s="18" t="s">
        <v>121</v>
      </c>
      <c r="E81" s="6"/>
      <c r="F81" s="18">
        <v>511809071</v>
      </c>
      <c r="G81" s="6" t="s">
        <v>211</v>
      </c>
      <c r="H81" s="6" t="s">
        <v>245</v>
      </c>
      <c r="I81" s="6" t="s">
        <v>170</v>
      </c>
      <c r="J81" s="6"/>
      <c r="K81" s="45">
        <v>2.07</v>
      </c>
      <c r="L81" s="6" t="s">
        <v>93</v>
      </c>
      <c r="M81" s="30">
        <v>0.0265</v>
      </c>
      <c r="N81" s="8">
        <v>0.0036</v>
      </c>
      <c r="O81" s="7">
        <v>1195241.12</v>
      </c>
      <c r="P81" s="7">
        <v>105.9</v>
      </c>
      <c r="Q81" s="7">
        <v>0</v>
      </c>
      <c r="R81" s="7">
        <v>1265.76</v>
      </c>
      <c r="S81" s="8">
        <v>0.0019</v>
      </c>
      <c r="T81" s="8">
        <f t="shared" si="1"/>
        <v>0.003435165498493465</v>
      </c>
      <c r="U81" s="8">
        <f>R81/'סכום נכסי הקרן'!$C$42</f>
        <v>0.0006855834012727621</v>
      </c>
    </row>
    <row r="82" spans="2:21" ht="12.75">
      <c r="B82" s="6" t="s">
        <v>254</v>
      </c>
      <c r="C82" s="17">
        <v>2260446</v>
      </c>
      <c r="D82" s="18" t="s">
        <v>121</v>
      </c>
      <c r="E82" s="6"/>
      <c r="F82" s="18">
        <v>520024126</v>
      </c>
      <c r="G82" s="6" t="s">
        <v>183</v>
      </c>
      <c r="H82" s="6" t="s">
        <v>245</v>
      </c>
      <c r="I82" s="6" t="s">
        <v>170</v>
      </c>
      <c r="J82" s="6"/>
      <c r="K82" s="45">
        <v>4.89</v>
      </c>
      <c r="L82" s="6" t="s">
        <v>93</v>
      </c>
      <c r="M82" s="30">
        <v>0.037</v>
      </c>
      <c r="N82" s="8">
        <v>0.0082</v>
      </c>
      <c r="O82" s="7">
        <v>4555083.93</v>
      </c>
      <c r="P82" s="7">
        <v>115.32</v>
      </c>
      <c r="Q82" s="7">
        <v>0</v>
      </c>
      <c r="R82" s="7">
        <v>5252.92</v>
      </c>
      <c r="S82" s="8">
        <v>0.0067</v>
      </c>
      <c r="T82" s="8">
        <f t="shared" si="1"/>
        <v>0.014255980241393544</v>
      </c>
      <c r="U82" s="8">
        <f>R82/'סכום נכסי הקרן'!$C$42</f>
        <v>0.0028451797814859985</v>
      </c>
    </row>
    <row r="83" spans="2:21" ht="12.75">
      <c r="B83" s="6" t="s">
        <v>255</v>
      </c>
      <c r="C83" s="17">
        <v>6990188</v>
      </c>
      <c r="D83" s="18" t="s">
        <v>121</v>
      </c>
      <c r="E83" s="6"/>
      <c r="F83" s="18">
        <v>520025438</v>
      </c>
      <c r="G83" s="6" t="s">
        <v>183</v>
      </c>
      <c r="H83" s="6" t="s">
        <v>251</v>
      </c>
      <c r="I83" s="6" t="s">
        <v>185</v>
      </c>
      <c r="J83" s="6"/>
      <c r="K83" s="45">
        <v>2.42</v>
      </c>
      <c r="L83" s="6" t="s">
        <v>93</v>
      </c>
      <c r="M83" s="30">
        <v>0.0495</v>
      </c>
      <c r="N83" s="8">
        <v>0.0081</v>
      </c>
      <c r="O83" s="7">
        <v>3101265.79</v>
      </c>
      <c r="P83" s="7">
        <v>112.72</v>
      </c>
      <c r="Q83" s="7">
        <v>0</v>
      </c>
      <c r="R83" s="7">
        <v>3495.75</v>
      </c>
      <c r="S83" s="8">
        <v>0.005</v>
      </c>
      <c r="T83" s="8">
        <f t="shared" si="1"/>
        <v>0.009487169598785337</v>
      </c>
      <c r="U83" s="8">
        <f>R83/'סכום נכסי הקרן'!$C$42</f>
        <v>0.0018934301723859642</v>
      </c>
    </row>
    <row r="84" spans="2:21" ht="12.75">
      <c r="B84" s="6" t="s">
        <v>256</v>
      </c>
      <c r="C84" s="17">
        <v>1125996</v>
      </c>
      <c r="D84" s="18" t="s">
        <v>121</v>
      </c>
      <c r="E84" s="6"/>
      <c r="F84" s="18">
        <v>511930125</v>
      </c>
      <c r="G84" s="6" t="s">
        <v>197</v>
      </c>
      <c r="H84" s="6" t="s">
        <v>245</v>
      </c>
      <c r="I84" s="6" t="s">
        <v>170</v>
      </c>
      <c r="J84" s="6"/>
      <c r="K84" s="45">
        <v>0.51</v>
      </c>
      <c r="L84" s="6" t="s">
        <v>93</v>
      </c>
      <c r="M84" s="30">
        <v>0.046</v>
      </c>
      <c r="N84" s="8">
        <v>-0.0072</v>
      </c>
      <c r="O84" s="7">
        <v>297512.84</v>
      </c>
      <c r="P84" s="7">
        <v>106.56</v>
      </c>
      <c r="Q84" s="7">
        <v>7.17</v>
      </c>
      <c r="R84" s="7">
        <v>324.2</v>
      </c>
      <c r="S84" s="8">
        <v>0.0014</v>
      </c>
      <c r="T84" s="8">
        <f t="shared" si="1"/>
        <v>0.0008798513577704946</v>
      </c>
      <c r="U84" s="8">
        <f>R84/'סכום נכסי הקרן'!$C$42</f>
        <v>0.00017559895927555735</v>
      </c>
    </row>
    <row r="85" spans="2:21" ht="12.75">
      <c r="B85" s="6" t="s">
        <v>257</v>
      </c>
      <c r="C85" s="17">
        <v>1132828</v>
      </c>
      <c r="D85" s="18" t="s">
        <v>121</v>
      </c>
      <c r="E85" s="6"/>
      <c r="F85" s="18">
        <v>511930125</v>
      </c>
      <c r="G85" s="6" t="s">
        <v>197</v>
      </c>
      <c r="H85" s="6" t="s">
        <v>245</v>
      </c>
      <c r="I85" s="6" t="s">
        <v>170</v>
      </c>
      <c r="J85" s="6"/>
      <c r="K85" s="45">
        <v>3.03</v>
      </c>
      <c r="L85" s="6" t="s">
        <v>93</v>
      </c>
      <c r="M85" s="30">
        <v>0.0198</v>
      </c>
      <c r="N85" s="8">
        <v>0.0142</v>
      </c>
      <c r="O85" s="7">
        <v>579715.44</v>
      </c>
      <c r="P85" s="7">
        <v>102.28</v>
      </c>
      <c r="Q85" s="7">
        <v>99.74</v>
      </c>
      <c r="R85" s="7">
        <v>692.67</v>
      </c>
      <c r="S85" s="8">
        <v>0.0007</v>
      </c>
      <c r="T85" s="8">
        <f t="shared" si="1"/>
        <v>0.0018798477482630737</v>
      </c>
      <c r="U85" s="8">
        <f>R85/'סכום נכסי הקרן'!$C$42</f>
        <v>0.0003751762218426906</v>
      </c>
    </row>
    <row r="86" spans="2:21" ht="12.75">
      <c r="B86" s="6" t="s">
        <v>258</v>
      </c>
      <c r="C86" s="17">
        <v>1140607</v>
      </c>
      <c r="D86" s="18" t="s">
        <v>121</v>
      </c>
      <c r="E86" s="6"/>
      <c r="F86" s="18">
        <v>513765859</v>
      </c>
      <c r="G86" s="6" t="s">
        <v>183</v>
      </c>
      <c r="H86" s="6" t="s">
        <v>245</v>
      </c>
      <c r="I86" s="6" t="s">
        <v>170</v>
      </c>
      <c r="J86" s="6"/>
      <c r="K86" s="45">
        <v>4.99</v>
      </c>
      <c r="L86" s="6" t="s">
        <v>93</v>
      </c>
      <c r="M86" s="30">
        <v>0.0215</v>
      </c>
      <c r="N86" s="8">
        <v>0.0145</v>
      </c>
      <c r="O86" s="7">
        <v>1792000</v>
      </c>
      <c r="P86" s="7">
        <v>105.68</v>
      </c>
      <c r="Q86" s="7">
        <v>0</v>
      </c>
      <c r="R86" s="7">
        <v>1893.79</v>
      </c>
      <c r="S86" s="8">
        <v>0.0029</v>
      </c>
      <c r="T86" s="8">
        <f t="shared" si="1"/>
        <v>0.005139585758273241</v>
      </c>
      <c r="U86" s="8">
        <f>R86/'סכום נכסי הקרן'!$C$42</f>
        <v>0.001025748158810789</v>
      </c>
    </row>
    <row r="87" spans="2:21" ht="12.75">
      <c r="B87" s="6" t="s">
        <v>259</v>
      </c>
      <c r="C87" s="17">
        <v>1140615</v>
      </c>
      <c r="D87" s="18" t="s">
        <v>121</v>
      </c>
      <c r="E87" s="6"/>
      <c r="F87" s="18">
        <v>513765859</v>
      </c>
      <c r="G87" s="6" t="s">
        <v>183</v>
      </c>
      <c r="H87" s="6" t="s">
        <v>251</v>
      </c>
      <c r="I87" s="6" t="s">
        <v>185</v>
      </c>
      <c r="J87" s="6"/>
      <c r="K87" s="45">
        <v>4.88</v>
      </c>
      <c r="L87" s="6" t="s">
        <v>93</v>
      </c>
      <c r="M87" s="30">
        <v>0.016</v>
      </c>
      <c r="N87" s="8">
        <v>0.0001</v>
      </c>
      <c r="O87" s="7">
        <v>316910.02</v>
      </c>
      <c r="P87" s="7">
        <v>110.17</v>
      </c>
      <c r="Q87" s="7">
        <v>0</v>
      </c>
      <c r="R87" s="7">
        <v>349.14</v>
      </c>
      <c r="S87" s="8">
        <v>0.002</v>
      </c>
      <c r="T87" s="8">
        <f t="shared" si="1"/>
        <v>0.0009475364066995388</v>
      </c>
      <c r="U87" s="8">
        <f>R87/'סכום נכסי הקרן'!$C$42</f>
        <v>0.00018910740481637288</v>
      </c>
    </row>
    <row r="88" spans="2:21" ht="12.75">
      <c r="B88" s="6" t="s">
        <v>260</v>
      </c>
      <c r="C88" s="17">
        <v>3870094</v>
      </c>
      <c r="D88" s="18" t="s">
        <v>121</v>
      </c>
      <c r="E88" s="6"/>
      <c r="F88" s="18">
        <v>520038894</v>
      </c>
      <c r="G88" s="6" t="s">
        <v>183</v>
      </c>
      <c r="H88" s="6" t="s">
        <v>261</v>
      </c>
      <c r="I88" s="6" t="s">
        <v>185</v>
      </c>
      <c r="J88" s="6"/>
      <c r="K88" s="45">
        <v>0.57</v>
      </c>
      <c r="L88" s="6" t="s">
        <v>93</v>
      </c>
      <c r="M88" s="30">
        <v>0.048</v>
      </c>
      <c r="N88" s="8">
        <v>-0.0133</v>
      </c>
      <c r="O88" s="7">
        <v>238894.09</v>
      </c>
      <c r="P88" s="7">
        <v>108.56</v>
      </c>
      <c r="Q88" s="7">
        <v>0</v>
      </c>
      <c r="R88" s="7">
        <v>259.34</v>
      </c>
      <c r="S88" s="8">
        <v>0.0011</v>
      </c>
      <c r="T88" s="8">
        <f t="shared" si="1"/>
        <v>0.0007038268079093154</v>
      </c>
      <c r="U88" s="8">
        <f>R88/'סכום נכסי הקרן'!$C$42</f>
        <v>0.00014046833466540112</v>
      </c>
    </row>
    <row r="89" spans="2:21" ht="12.75">
      <c r="B89" s="6" t="s">
        <v>262</v>
      </c>
      <c r="C89" s="17">
        <v>3870102</v>
      </c>
      <c r="D89" s="18" t="s">
        <v>121</v>
      </c>
      <c r="E89" s="6"/>
      <c r="F89" s="18">
        <v>520038894</v>
      </c>
      <c r="G89" s="6" t="s">
        <v>183</v>
      </c>
      <c r="H89" s="6" t="s">
        <v>261</v>
      </c>
      <c r="I89" s="6" t="s">
        <v>185</v>
      </c>
      <c r="J89" s="6"/>
      <c r="K89" s="45">
        <v>1.89</v>
      </c>
      <c r="L89" s="6" t="s">
        <v>93</v>
      </c>
      <c r="M89" s="30">
        <v>0.0185</v>
      </c>
      <c r="N89" s="8">
        <v>-0.0032</v>
      </c>
      <c r="O89" s="7">
        <v>23304.38</v>
      </c>
      <c r="P89" s="7">
        <v>105.05</v>
      </c>
      <c r="Q89" s="7">
        <v>0</v>
      </c>
      <c r="R89" s="7">
        <v>24.48</v>
      </c>
      <c r="S89" s="8">
        <v>0.0002</v>
      </c>
      <c r="T89" s="8">
        <f t="shared" si="1"/>
        <v>6.643664786619897E-05</v>
      </c>
      <c r="U89" s="8">
        <f>R89/'סכום נכסי הקרן'!$C$42</f>
        <v>1.325929217478607E-05</v>
      </c>
    </row>
    <row r="90" spans="2:21" ht="12.75">
      <c r="B90" s="6" t="s">
        <v>263</v>
      </c>
      <c r="C90" s="17">
        <v>1104330</v>
      </c>
      <c r="D90" s="18" t="s">
        <v>121</v>
      </c>
      <c r="E90" s="6"/>
      <c r="F90" s="18">
        <v>510609761</v>
      </c>
      <c r="G90" s="6" t="s">
        <v>183</v>
      </c>
      <c r="H90" s="6" t="s">
        <v>264</v>
      </c>
      <c r="I90" s="6" t="s">
        <v>170</v>
      </c>
      <c r="J90" s="6"/>
      <c r="K90" s="45">
        <v>0.9</v>
      </c>
      <c r="L90" s="6" t="s">
        <v>93</v>
      </c>
      <c r="M90" s="30">
        <v>0.0485</v>
      </c>
      <c r="N90" s="8">
        <v>-0.0045</v>
      </c>
      <c r="O90" s="7">
        <v>0.01</v>
      </c>
      <c r="P90" s="7">
        <v>128.11</v>
      </c>
      <c r="Q90" s="7">
        <v>0</v>
      </c>
      <c r="R90" s="7">
        <v>0</v>
      </c>
      <c r="S90" s="8">
        <v>0</v>
      </c>
      <c r="T90" s="8">
        <f t="shared" si="1"/>
        <v>0</v>
      </c>
      <c r="U90" s="8">
        <f>R90/'סכום נכסי הקרן'!$C$42</f>
        <v>0</v>
      </c>
    </row>
    <row r="91" spans="2:21" ht="12.75">
      <c r="B91" s="6" t="s">
        <v>265</v>
      </c>
      <c r="C91" s="17">
        <v>2590255</v>
      </c>
      <c r="D91" s="18" t="s">
        <v>121</v>
      </c>
      <c r="E91" s="6"/>
      <c r="F91" s="18">
        <v>520036658</v>
      </c>
      <c r="G91" s="6" t="s">
        <v>204</v>
      </c>
      <c r="H91" s="6" t="s">
        <v>264</v>
      </c>
      <c r="I91" s="6" t="s">
        <v>170</v>
      </c>
      <c r="J91" s="6"/>
      <c r="K91" s="45">
        <v>0.74</v>
      </c>
      <c r="L91" s="6" t="s">
        <v>93</v>
      </c>
      <c r="M91" s="30">
        <v>0.048</v>
      </c>
      <c r="N91" s="8">
        <v>-0.0141</v>
      </c>
      <c r="O91" s="7">
        <v>238649.76</v>
      </c>
      <c r="P91" s="7">
        <v>124.17</v>
      </c>
      <c r="Q91" s="7">
        <v>0</v>
      </c>
      <c r="R91" s="7">
        <v>296.33</v>
      </c>
      <c r="S91" s="8">
        <v>0.0008</v>
      </c>
      <c r="T91" s="8">
        <f t="shared" si="1"/>
        <v>0.000804214536854197</v>
      </c>
      <c r="U91" s="8">
        <f>R91/'סכום נכסי הקרן'!$C$42</f>
        <v>0.00016050351512068446</v>
      </c>
    </row>
    <row r="92" spans="2:21" ht="12.75">
      <c r="B92" s="6" t="s">
        <v>266</v>
      </c>
      <c r="C92" s="17">
        <v>2590438</v>
      </c>
      <c r="D92" s="18" t="s">
        <v>121</v>
      </c>
      <c r="E92" s="6"/>
      <c r="F92" s="18">
        <v>520036658</v>
      </c>
      <c r="G92" s="6" t="s">
        <v>204</v>
      </c>
      <c r="H92" s="6" t="s">
        <v>264</v>
      </c>
      <c r="I92" s="6" t="s">
        <v>170</v>
      </c>
      <c r="J92" s="6"/>
      <c r="K92" s="45">
        <v>0.73</v>
      </c>
      <c r="L92" s="6" t="s">
        <v>93</v>
      </c>
      <c r="M92" s="30">
        <v>0.0569</v>
      </c>
      <c r="N92" s="8">
        <v>-0.0116</v>
      </c>
      <c r="O92" s="7">
        <v>78828.12</v>
      </c>
      <c r="P92" s="7">
        <v>129.99</v>
      </c>
      <c r="Q92" s="7">
        <v>0</v>
      </c>
      <c r="R92" s="7">
        <v>102.47</v>
      </c>
      <c r="S92" s="8">
        <v>0.0007</v>
      </c>
      <c r="T92" s="8">
        <f t="shared" si="1"/>
        <v>0.00027809490632554776</v>
      </c>
      <c r="U92" s="8">
        <f>R92/'סכום נכסי הקרן'!$C$42</f>
        <v>5.5501620471827146E-05</v>
      </c>
    </row>
    <row r="93" spans="2:21" ht="12.75">
      <c r="B93" s="6" t="s">
        <v>267</v>
      </c>
      <c r="C93" s="17">
        <v>1105543</v>
      </c>
      <c r="D93" s="18" t="s">
        <v>121</v>
      </c>
      <c r="E93" s="6"/>
      <c r="F93" s="18">
        <v>520044322</v>
      </c>
      <c r="G93" s="6" t="s">
        <v>268</v>
      </c>
      <c r="H93" s="6" t="s">
        <v>264</v>
      </c>
      <c r="I93" s="6" t="s">
        <v>170</v>
      </c>
      <c r="J93" s="6"/>
      <c r="K93" s="45">
        <v>1.22</v>
      </c>
      <c r="L93" s="6" t="s">
        <v>93</v>
      </c>
      <c r="M93" s="30">
        <v>0.046</v>
      </c>
      <c r="N93" s="8">
        <v>0.0035</v>
      </c>
      <c r="O93" s="7">
        <v>689657.83</v>
      </c>
      <c r="P93" s="7">
        <v>129.8</v>
      </c>
      <c r="Q93" s="7">
        <v>0</v>
      </c>
      <c r="R93" s="7">
        <v>895.18</v>
      </c>
      <c r="S93" s="8">
        <v>0.0015</v>
      </c>
      <c r="T93" s="8">
        <f t="shared" si="1"/>
        <v>0.0024294427466039215</v>
      </c>
      <c r="U93" s="8">
        <f>R93/'סכום נכסי הקרן'!$C$42</f>
        <v>0.0004848632830484066</v>
      </c>
    </row>
    <row r="94" spans="2:21" ht="12.75">
      <c r="B94" s="6" t="s">
        <v>269</v>
      </c>
      <c r="C94" s="17">
        <v>1115823</v>
      </c>
      <c r="D94" s="18" t="s">
        <v>121</v>
      </c>
      <c r="E94" s="6"/>
      <c r="F94" s="18">
        <v>520044322</v>
      </c>
      <c r="G94" s="6" t="s">
        <v>268</v>
      </c>
      <c r="H94" s="6" t="s">
        <v>261</v>
      </c>
      <c r="I94" s="6" t="s">
        <v>185</v>
      </c>
      <c r="J94" s="6"/>
      <c r="K94" s="45">
        <v>1.79</v>
      </c>
      <c r="L94" s="6" t="s">
        <v>93</v>
      </c>
      <c r="M94" s="30">
        <v>0.061</v>
      </c>
      <c r="N94" s="8">
        <v>0.0024</v>
      </c>
      <c r="O94" s="7">
        <v>594047.01</v>
      </c>
      <c r="P94" s="7">
        <v>122.19</v>
      </c>
      <c r="Q94" s="7">
        <v>0</v>
      </c>
      <c r="R94" s="7">
        <v>725.87</v>
      </c>
      <c r="S94" s="8">
        <v>0.0008</v>
      </c>
      <c r="T94" s="8">
        <f t="shared" si="1"/>
        <v>0.001969949738016252</v>
      </c>
      <c r="U94" s="8">
        <f>R94/'סכום נכסי הקרן'!$C$42</f>
        <v>0.000393158595216992</v>
      </c>
    </row>
    <row r="95" spans="2:21" ht="12.75">
      <c r="B95" s="6" t="s">
        <v>270</v>
      </c>
      <c r="C95" s="17">
        <v>1106046</v>
      </c>
      <c r="D95" s="18" t="s">
        <v>121</v>
      </c>
      <c r="E95" s="6"/>
      <c r="F95" s="18">
        <v>520044322</v>
      </c>
      <c r="G95" s="6" t="s">
        <v>268</v>
      </c>
      <c r="H95" s="6" t="s">
        <v>264</v>
      </c>
      <c r="I95" s="6" t="s">
        <v>170</v>
      </c>
      <c r="J95" s="6"/>
      <c r="K95" s="45">
        <v>1.48</v>
      </c>
      <c r="L95" s="6" t="s">
        <v>93</v>
      </c>
      <c r="M95" s="30">
        <v>0.045</v>
      </c>
      <c r="N95" s="8">
        <v>-0.002</v>
      </c>
      <c r="O95" s="7">
        <v>362269.7</v>
      </c>
      <c r="P95" s="7">
        <v>129.63</v>
      </c>
      <c r="Q95" s="7">
        <v>0</v>
      </c>
      <c r="R95" s="7">
        <v>469.61</v>
      </c>
      <c r="S95" s="8">
        <v>0.001</v>
      </c>
      <c r="T95" s="8">
        <f t="shared" si="1"/>
        <v>0.0012744817893972917</v>
      </c>
      <c r="U95" s="8">
        <f>R95/'סכום נכסי הקרן'!$C$42</f>
        <v>0.0002543585048284839</v>
      </c>
    </row>
    <row r="96" spans="2:21" ht="12.75">
      <c r="B96" s="6" t="s">
        <v>271</v>
      </c>
      <c r="C96" s="17">
        <v>5760160</v>
      </c>
      <c r="D96" s="18" t="s">
        <v>121</v>
      </c>
      <c r="E96" s="6"/>
      <c r="F96" s="18">
        <v>520028010</v>
      </c>
      <c r="G96" s="6" t="s">
        <v>268</v>
      </c>
      <c r="H96" s="6" t="s">
        <v>264</v>
      </c>
      <c r="I96" s="6" t="s">
        <v>170</v>
      </c>
      <c r="J96" s="6"/>
      <c r="K96" s="45">
        <v>1.17</v>
      </c>
      <c r="L96" s="6" t="s">
        <v>93</v>
      </c>
      <c r="M96" s="30">
        <v>0.0495</v>
      </c>
      <c r="N96" s="8">
        <v>-0.0036</v>
      </c>
      <c r="O96" s="7">
        <v>94040</v>
      </c>
      <c r="P96" s="7">
        <v>131.15</v>
      </c>
      <c r="Q96" s="7">
        <v>0</v>
      </c>
      <c r="R96" s="7">
        <v>123.33</v>
      </c>
      <c r="S96" s="8">
        <v>0.0001</v>
      </c>
      <c r="T96" s="8">
        <f t="shared" si="1"/>
        <v>0.00033470718061022546</v>
      </c>
      <c r="U96" s="8">
        <f>R96/'סכום נכסי הקרן'!$C$42</f>
        <v>6.680018398351168E-05</v>
      </c>
    </row>
    <row r="97" spans="2:21" ht="12.75">
      <c r="B97" s="6" t="s">
        <v>272</v>
      </c>
      <c r="C97" s="17">
        <v>6990154</v>
      </c>
      <c r="D97" s="18" t="s">
        <v>121</v>
      </c>
      <c r="E97" s="6"/>
      <c r="F97" s="18">
        <v>520025438</v>
      </c>
      <c r="G97" s="6" t="s">
        <v>183</v>
      </c>
      <c r="H97" s="6" t="s">
        <v>264</v>
      </c>
      <c r="I97" s="6" t="s">
        <v>170</v>
      </c>
      <c r="J97" s="6"/>
      <c r="K97" s="45">
        <v>3.72</v>
      </c>
      <c r="L97" s="6" t="s">
        <v>93</v>
      </c>
      <c r="M97" s="30">
        <v>0.0495</v>
      </c>
      <c r="N97" s="8">
        <v>0.0187</v>
      </c>
      <c r="O97" s="7">
        <v>4466142</v>
      </c>
      <c r="P97" s="7">
        <v>135.7</v>
      </c>
      <c r="Q97" s="7">
        <v>0</v>
      </c>
      <c r="R97" s="7">
        <v>6060.55</v>
      </c>
      <c r="S97" s="8">
        <v>0.0028</v>
      </c>
      <c r="T97" s="8">
        <f t="shared" si="1"/>
        <v>0.016447819698753766</v>
      </c>
      <c r="U97" s="8">
        <f>R97/'סכום נכסי הקרן'!$C$42</f>
        <v>0.003282622679325969</v>
      </c>
    </row>
    <row r="98" spans="2:21" ht="12.75">
      <c r="B98" s="6" t="s">
        <v>273</v>
      </c>
      <c r="C98" s="17">
        <v>1129733</v>
      </c>
      <c r="D98" s="18" t="s">
        <v>121</v>
      </c>
      <c r="E98" s="6"/>
      <c r="F98" s="18">
        <v>520036104</v>
      </c>
      <c r="G98" s="6" t="s">
        <v>183</v>
      </c>
      <c r="H98" s="6" t="s">
        <v>264</v>
      </c>
      <c r="I98" s="6" t="s">
        <v>170</v>
      </c>
      <c r="J98" s="6"/>
      <c r="K98" s="45">
        <v>3.63</v>
      </c>
      <c r="L98" s="6" t="s">
        <v>93</v>
      </c>
      <c r="M98" s="30">
        <v>0.0434</v>
      </c>
      <c r="N98" s="8">
        <v>0.0138</v>
      </c>
      <c r="O98" s="7">
        <v>4679328.84</v>
      </c>
      <c r="P98" s="7">
        <v>112.78</v>
      </c>
      <c r="Q98" s="7">
        <v>0</v>
      </c>
      <c r="R98" s="7">
        <v>5277.35</v>
      </c>
      <c r="S98" s="8">
        <v>0.003</v>
      </c>
      <c r="T98" s="8">
        <f t="shared" si="1"/>
        <v>0.014322281193492043</v>
      </c>
      <c r="U98" s="8">
        <f>R98/'סכום נכסי הקרן'!$C$42</f>
        <v>0.0028584119917731726</v>
      </c>
    </row>
    <row r="99" spans="2:21" ht="12.75">
      <c r="B99" s="6" t="s">
        <v>274</v>
      </c>
      <c r="C99" s="17">
        <v>1135888</v>
      </c>
      <c r="D99" s="18" t="s">
        <v>121</v>
      </c>
      <c r="E99" s="6"/>
      <c r="F99" s="18">
        <v>520036104</v>
      </c>
      <c r="G99" s="6" t="s">
        <v>183</v>
      </c>
      <c r="H99" s="6" t="s">
        <v>264</v>
      </c>
      <c r="I99" s="6" t="s">
        <v>170</v>
      </c>
      <c r="J99" s="6"/>
      <c r="K99" s="45">
        <v>6.57</v>
      </c>
      <c r="L99" s="6" t="s">
        <v>93</v>
      </c>
      <c r="M99" s="30">
        <v>0.039</v>
      </c>
      <c r="N99" s="8">
        <v>0.0246</v>
      </c>
      <c r="O99" s="7">
        <v>2236765.6</v>
      </c>
      <c r="P99" s="7">
        <v>111.55</v>
      </c>
      <c r="Q99" s="7">
        <v>0</v>
      </c>
      <c r="R99" s="7">
        <v>2495.11</v>
      </c>
      <c r="S99" s="8">
        <v>0.0014</v>
      </c>
      <c r="T99" s="8">
        <f t="shared" si="1"/>
        <v>0.006771517338947375</v>
      </c>
      <c r="U99" s="8">
        <f>R99/'סכום נכסי הקרן'!$C$42</f>
        <v>0.0013514457719865389</v>
      </c>
    </row>
    <row r="100" spans="2:21" ht="12.75">
      <c r="B100" s="6" t="s">
        <v>275</v>
      </c>
      <c r="C100" s="17">
        <v>1820174</v>
      </c>
      <c r="D100" s="18" t="s">
        <v>121</v>
      </c>
      <c r="E100" s="6"/>
      <c r="F100" s="18">
        <v>520035171</v>
      </c>
      <c r="G100" s="6" t="s">
        <v>183</v>
      </c>
      <c r="H100" s="6" t="s">
        <v>276</v>
      </c>
      <c r="I100" s="6" t="s">
        <v>185</v>
      </c>
      <c r="J100" s="6"/>
      <c r="K100" s="45">
        <v>1.98</v>
      </c>
      <c r="L100" s="6" t="s">
        <v>93</v>
      </c>
      <c r="M100" s="30">
        <v>0.035</v>
      </c>
      <c r="N100" s="8">
        <v>0.0003</v>
      </c>
      <c r="O100" s="7">
        <v>569253.2</v>
      </c>
      <c r="P100" s="7">
        <v>106.93</v>
      </c>
      <c r="Q100" s="7">
        <v>10.06</v>
      </c>
      <c r="R100" s="7">
        <v>618.76</v>
      </c>
      <c r="S100" s="8">
        <v>0.0017</v>
      </c>
      <c r="T100" s="8">
        <f t="shared" si="1"/>
        <v>0.0016792622644480914</v>
      </c>
      <c r="U100" s="8">
        <f>R100/'סכום נכסי הקרן'!$C$42</f>
        <v>0.0003351437755747806</v>
      </c>
    </row>
    <row r="101" spans="2:21" ht="12.75">
      <c r="B101" s="6" t="s">
        <v>277</v>
      </c>
      <c r="C101" s="17">
        <v>3130291</v>
      </c>
      <c r="D101" s="18" t="s">
        <v>121</v>
      </c>
      <c r="E101" s="6"/>
      <c r="F101" s="18">
        <v>520037540</v>
      </c>
      <c r="G101" s="6" t="s">
        <v>183</v>
      </c>
      <c r="H101" s="6" t="s">
        <v>276</v>
      </c>
      <c r="I101" s="6" t="s">
        <v>185</v>
      </c>
      <c r="J101" s="6"/>
      <c r="K101" s="45">
        <v>2.63</v>
      </c>
      <c r="L101" s="6" t="s">
        <v>93</v>
      </c>
      <c r="M101" s="30">
        <v>0.039</v>
      </c>
      <c r="N101" s="8">
        <v>0.0131</v>
      </c>
      <c r="O101" s="7">
        <v>1318740.72</v>
      </c>
      <c r="P101" s="7">
        <v>107.2</v>
      </c>
      <c r="Q101" s="7">
        <v>0</v>
      </c>
      <c r="R101" s="7">
        <v>1413.69</v>
      </c>
      <c r="S101" s="8">
        <v>0.0032</v>
      </c>
      <c r="T101" s="8">
        <f t="shared" si="1"/>
        <v>0.0038366349968123707</v>
      </c>
      <c r="U101" s="8">
        <f>R101/'סכום נכסי הקרן'!$C$42</f>
        <v>0.0007657078739613285</v>
      </c>
    </row>
    <row r="102" spans="2:21" ht="12.75">
      <c r="B102" s="6" t="s">
        <v>278</v>
      </c>
      <c r="C102" s="17">
        <v>1142231</v>
      </c>
      <c r="D102" s="18" t="s">
        <v>121</v>
      </c>
      <c r="E102" s="6"/>
      <c r="F102" s="18">
        <v>510560188</v>
      </c>
      <c r="G102" s="6" t="s">
        <v>183</v>
      </c>
      <c r="H102" s="6" t="s">
        <v>276</v>
      </c>
      <c r="I102" s="6" t="s">
        <v>185</v>
      </c>
      <c r="J102" s="6"/>
      <c r="K102" s="45">
        <v>5.5</v>
      </c>
      <c r="L102" s="6" t="s">
        <v>93</v>
      </c>
      <c r="M102" s="30">
        <v>0.0257</v>
      </c>
      <c r="N102" s="8">
        <v>0.0206</v>
      </c>
      <c r="O102" s="7">
        <v>335000</v>
      </c>
      <c r="P102" s="7">
        <v>104.86</v>
      </c>
      <c r="Q102" s="7">
        <v>0</v>
      </c>
      <c r="R102" s="7">
        <v>351.28</v>
      </c>
      <c r="S102" s="8">
        <v>0.0003</v>
      </c>
      <c r="T102" s="8">
        <f t="shared" si="1"/>
        <v>0.0009533441855571231</v>
      </c>
      <c r="U102" s="8">
        <f>R102/'סכום נכסי הקרן'!$C$42</f>
        <v>0.0001902665096061622</v>
      </c>
    </row>
    <row r="103" spans="2:21" ht="12.75">
      <c r="B103" s="6" t="s">
        <v>279</v>
      </c>
      <c r="C103" s="17">
        <v>1122233</v>
      </c>
      <c r="D103" s="18" t="s">
        <v>121</v>
      </c>
      <c r="E103" s="6"/>
      <c r="F103" s="18">
        <v>510560188</v>
      </c>
      <c r="G103" s="6" t="s">
        <v>183</v>
      </c>
      <c r="H103" s="6" t="s">
        <v>276</v>
      </c>
      <c r="I103" s="6" t="s">
        <v>185</v>
      </c>
      <c r="J103" s="6"/>
      <c r="K103" s="45">
        <v>0.04</v>
      </c>
      <c r="L103" s="6" t="s">
        <v>93</v>
      </c>
      <c r="M103" s="30">
        <v>0.059</v>
      </c>
      <c r="N103" s="8">
        <v>-0.2067</v>
      </c>
      <c r="O103" s="7">
        <v>57334.77</v>
      </c>
      <c r="P103" s="7">
        <v>110.61</v>
      </c>
      <c r="Q103" s="7">
        <v>0</v>
      </c>
      <c r="R103" s="7">
        <v>63.42</v>
      </c>
      <c r="S103" s="8">
        <v>0.0008</v>
      </c>
      <c r="T103" s="8">
        <f t="shared" si="1"/>
        <v>0.00017211651175140275</v>
      </c>
      <c r="U103" s="8">
        <f>R103/'סכום נכסי הקרן'!$C$42</f>
        <v>3.435066624693352E-05</v>
      </c>
    </row>
    <row r="104" spans="2:21" ht="12.75">
      <c r="B104" s="6" t="s">
        <v>280</v>
      </c>
      <c r="C104" s="17">
        <v>1129550</v>
      </c>
      <c r="D104" s="18" t="s">
        <v>121</v>
      </c>
      <c r="E104" s="6"/>
      <c r="F104" s="18">
        <v>510560188</v>
      </c>
      <c r="G104" s="6" t="s">
        <v>183</v>
      </c>
      <c r="H104" s="6" t="s">
        <v>276</v>
      </c>
      <c r="I104" s="6" t="s">
        <v>185</v>
      </c>
      <c r="J104" s="6"/>
      <c r="K104" s="45">
        <v>1.06</v>
      </c>
      <c r="L104" s="6" t="s">
        <v>93</v>
      </c>
      <c r="M104" s="30">
        <v>0.048</v>
      </c>
      <c r="N104" s="8">
        <v>-0.0077</v>
      </c>
      <c r="O104" s="7">
        <v>649870.96</v>
      </c>
      <c r="P104" s="7">
        <v>106.45</v>
      </c>
      <c r="Q104" s="7">
        <v>15.83</v>
      </c>
      <c r="R104" s="7">
        <v>707.62</v>
      </c>
      <c r="S104" s="8">
        <v>0.0046</v>
      </c>
      <c r="T104" s="8">
        <f t="shared" si="1"/>
        <v>0.001920420782805544</v>
      </c>
      <c r="U104" s="8">
        <f>R104/'סכום נכסי הקרן'!$C$42</f>
        <v>0.00038327370623864867</v>
      </c>
    </row>
    <row r="105" spans="2:21" ht="12.75">
      <c r="B105" s="6" t="s">
        <v>281</v>
      </c>
      <c r="C105" s="17">
        <v>6390207</v>
      </c>
      <c r="D105" s="18" t="s">
        <v>121</v>
      </c>
      <c r="E105" s="6"/>
      <c r="F105" s="18">
        <v>520023896</v>
      </c>
      <c r="G105" s="6" t="s">
        <v>268</v>
      </c>
      <c r="H105" s="6" t="s">
        <v>282</v>
      </c>
      <c r="I105" s="6" t="s">
        <v>170</v>
      </c>
      <c r="J105" s="6"/>
      <c r="K105" s="45">
        <v>3.09</v>
      </c>
      <c r="L105" s="6" t="s">
        <v>93</v>
      </c>
      <c r="M105" s="30">
        <v>0.0495</v>
      </c>
      <c r="N105" s="8">
        <v>0.0661</v>
      </c>
      <c r="O105" s="7">
        <v>736091.24</v>
      </c>
      <c r="P105" s="7">
        <v>118.4</v>
      </c>
      <c r="Q105" s="7">
        <v>0</v>
      </c>
      <c r="R105" s="7">
        <v>871.53</v>
      </c>
      <c r="S105" s="8">
        <v>0.0005</v>
      </c>
      <c r="T105" s="8">
        <f t="shared" si="1"/>
        <v>0.002365258648481552</v>
      </c>
      <c r="U105" s="8">
        <f>R105/'סכום נכסי הקרן'!$C$42</f>
        <v>0.0004720535502079781</v>
      </c>
    </row>
    <row r="106" spans="2:21" ht="12.75">
      <c r="B106" s="6" t="s">
        <v>283</v>
      </c>
      <c r="C106" s="17">
        <v>6120182</v>
      </c>
      <c r="D106" s="18" t="s">
        <v>121</v>
      </c>
      <c r="E106" s="6"/>
      <c r="F106" s="18">
        <v>520020116</v>
      </c>
      <c r="G106" s="6" t="s">
        <v>183</v>
      </c>
      <c r="H106" s="6" t="s">
        <v>282</v>
      </c>
      <c r="I106" s="6" t="s">
        <v>170</v>
      </c>
      <c r="J106" s="6"/>
      <c r="K106" s="45">
        <v>1.23</v>
      </c>
      <c r="L106" s="6" t="s">
        <v>93</v>
      </c>
      <c r="M106" s="30">
        <v>0.05</v>
      </c>
      <c r="N106" s="8">
        <v>-0.0018</v>
      </c>
      <c r="O106" s="7">
        <v>208672</v>
      </c>
      <c r="P106" s="7">
        <v>106.9</v>
      </c>
      <c r="Q106" s="7">
        <v>0</v>
      </c>
      <c r="R106" s="7">
        <v>223.07</v>
      </c>
      <c r="S106" s="8">
        <v>0.0015</v>
      </c>
      <c r="T106" s="8">
        <f t="shared" si="1"/>
        <v>0.0006053930980193221</v>
      </c>
      <c r="U106" s="8">
        <f>R106/'סכום נכסי הקרן'!$C$42</f>
        <v>0.0001208231333917291</v>
      </c>
    </row>
    <row r="107" spans="2:21" ht="12.75">
      <c r="B107" s="6" t="s">
        <v>284</v>
      </c>
      <c r="C107" s="17">
        <v>7980154</v>
      </c>
      <c r="D107" s="18" t="s">
        <v>121</v>
      </c>
      <c r="E107" s="6"/>
      <c r="F107" s="18">
        <v>520032285</v>
      </c>
      <c r="G107" s="6" t="s">
        <v>268</v>
      </c>
      <c r="H107" s="6" t="s">
        <v>285</v>
      </c>
      <c r="I107" s="6" t="s">
        <v>170</v>
      </c>
      <c r="J107" s="6"/>
      <c r="K107" s="45">
        <v>3.04</v>
      </c>
      <c r="L107" s="6" t="s">
        <v>93</v>
      </c>
      <c r="M107" s="30">
        <v>0.0495</v>
      </c>
      <c r="N107" s="8">
        <v>0.2632</v>
      </c>
      <c r="O107" s="7">
        <v>4972</v>
      </c>
      <c r="P107" s="7">
        <v>66</v>
      </c>
      <c r="Q107" s="7">
        <v>0</v>
      </c>
      <c r="R107" s="7">
        <v>3.28</v>
      </c>
      <c r="S107" s="8">
        <v>0</v>
      </c>
      <c r="T107" s="8">
        <f t="shared" si="1"/>
        <v>8.901642361157379E-06</v>
      </c>
      <c r="U107" s="8">
        <f>R107/'סכום נכסי הקרן'!$C$42</f>
        <v>1.7765718273406172E-06</v>
      </c>
    </row>
    <row r="108" spans="2:21" ht="12.75">
      <c r="B108" s="6" t="s">
        <v>286</v>
      </c>
      <c r="C108" s="17">
        <v>1131614</v>
      </c>
      <c r="D108" s="18" t="s">
        <v>121</v>
      </c>
      <c r="E108" s="6"/>
      <c r="F108" s="18">
        <v>520044264</v>
      </c>
      <c r="G108" s="6" t="s">
        <v>197</v>
      </c>
      <c r="H108" s="6" t="s">
        <v>287</v>
      </c>
      <c r="I108" s="6" t="s">
        <v>185</v>
      </c>
      <c r="J108" s="6"/>
      <c r="K108" s="45">
        <v>1.13</v>
      </c>
      <c r="L108" s="6" t="s">
        <v>93</v>
      </c>
      <c r="M108" s="30">
        <v>0.06</v>
      </c>
      <c r="N108" s="8">
        <v>1.2374</v>
      </c>
      <c r="O108" s="7">
        <v>866173.5</v>
      </c>
      <c r="P108" s="7">
        <v>35.4</v>
      </c>
      <c r="Q108" s="7">
        <v>0</v>
      </c>
      <c r="R108" s="7">
        <v>306.63</v>
      </c>
      <c r="S108" s="8">
        <v>0.0013</v>
      </c>
      <c r="T108" s="8">
        <f t="shared" si="1"/>
        <v>0.0008321678650005143</v>
      </c>
      <c r="U108" s="8">
        <f>R108/'סכום נכסי הקרן'!$C$42</f>
        <v>0.0001660823839687358</v>
      </c>
    </row>
    <row r="109" spans="2:21" ht="12.75">
      <c r="B109" s="6" t="s">
        <v>288</v>
      </c>
      <c r="C109" s="17">
        <v>1128289</v>
      </c>
      <c r="D109" s="18" t="s">
        <v>121</v>
      </c>
      <c r="E109" s="6"/>
      <c r="F109" s="18">
        <v>513785634</v>
      </c>
      <c r="G109" s="6" t="s">
        <v>268</v>
      </c>
      <c r="H109" s="6" t="s">
        <v>289</v>
      </c>
      <c r="I109" s="6"/>
      <c r="J109" s="6"/>
      <c r="K109" s="45">
        <v>1.37</v>
      </c>
      <c r="L109" s="6" t="s">
        <v>93</v>
      </c>
      <c r="M109" s="30">
        <v>0.074</v>
      </c>
      <c r="N109" s="8">
        <v>0.0182</v>
      </c>
      <c r="O109" s="7">
        <v>445501.59</v>
      </c>
      <c r="P109" s="7">
        <v>110.67</v>
      </c>
      <c r="Q109" s="7">
        <v>0</v>
      </c>
      <c r="R109" s="7">
        <v>493.04</v>
      </c>
      <c r="S109" s="8">
        <v>0.0038</v>
      </c>
      <c r="T109" s="8">
        <f t="shared" si="1"/>
        <v>0.0013380688261417789</v>
      </c>
      <c r="U109" s="8">
        <f>R109/'סכום נכסי הקרן'!$C$42</f>
        <v>0.0002670490773634201</v>
      </c>
    </row>
    <row r="110" spans="2:21" ht="12.75">
      <c r="B110" s="6" t="s">
        <v>290</v>
      </c>
      <c r="C110" s="17">
        <v>6110480</v>
      </c>
      <c r="D110" s="18" t="s">
        <v>121</v>
      </c>
      <c r="E110" s="6"/>
      <c r="F110" s="18">
        <v>520005067</v>
      </c>
      <c r="G110" s="6" t="s">
        <v>183</v>
      </c>
      <c r="H110" s="6" t="s">
        <v>289</v>
      </c>
      <c r="I110" s="6"/>
      <c r="J110" s="6"/>
      <c r="K110" s="45">
        <v>2.12</v>
      </c>
      <c r="L110" s="6" t="s">
        <v>93</v>
      </c>
      <c r="M110" s="30">
        <v>0.067</v>
      </c>
      <c r="N110" s="8">
        <v>0.3811</v>
      </c>
      <c r="O110" s="7">
        <v>966623.91</v>
      </c>
      <c r="P110" s="7">
        <v>57.46</v>
      </c>
      <c r="Q110" s="7">
        <v>0</v>
      </c>
      <c r="R110" s="7">
        <v>555.42</v>
      </c>
      <c r="S110" s="8">
        <v>0.0029</v>
      </c>
      <c r="T110" s="8">
        <f t="shared" si="1"/>
        <v>0.0015073628659250096</v>
      </c>
      <c r="U110" s="8">
        <f>R110/'סכום נכסי הקרן'!$C$42</f>
        <v>0.0003008364403480261</v>
      </c>
    </row>
    <row r="111" spans="2:21" ht="12.75">
      <c r="B111" s="6" t="s">
        <v>291</v>
      </c>
      <c r="C111" s="17">
        <v>6110365</v>
      </c>
      <c r="D111" s="18" t="s">
        <v>121</v>
      </c>
      <c r="E111" s="6"/>
      <c r="F111" s="18">
        <v>520005067</v>
      </c>
      <c r="G111" s="6" t="s">
        <v>183</v>
      </c>
      <c r="H111" s="6" t="s">
        <v>289</v>
      </c>
      <c r="I111" s="6"/>
      <c r="J111" s="6"/>
      <c r="K111" s="45">
        <v>2.01</v>
      </c>
      <c r="L111" s="6" t="s">
        <v>93</v>
      </c>
      <c r="M111" s="30">
        <v>0.075</v>
      </c>
      <c r="N111" s="8">
        <v>0.5788</v>
      </c>
      <c r="O111" s="7">
        <v>655767.05</v>
      </c>
      <c r="P111" s="7">
        <v>45.54</v>
      </c>
      <c r="Q111" s="7">
        <v>0</v>
      </c>
      <c r="R111" s="7">
        <v>298.64</v>
      </c>
      <c r="S111" s="8">
        <v>0.0007</v>
      </c>
      <c r="T111" s="8">
        <f t="shared" si="1"/>
        <v>0.0008104836813219633</v>
      </c>
      <c r="U111" s="8">
        <f>R111/'סכום נכסי הקרן'!$C$42</f>
        <v>0.00016175469832835425</v>
      </c>
    </row>
    <row r="112" spans="2:21" ht="12.75">
      <c r="B112" s="6" t="s">
        <v>292</v>
      </c>
      <c r="C112" s="17">
        <v>6110431</v>
      </c>
      <c r="D112" s="18" t="s">
        <v>121</v>
      </c>
      <c r="E112" s="6"/>
      <c r="F112" s="18">
        <v>520005067</v>
      </c>
      <c r="G112" s="6" t="s">
        <v>183</v>
      </c>
      <c r="H112" s="6" t="s">
        <v>289</v>
      </c>
      <c r="I112" s="6"/>
      <c r="J112" s="6"/>
      <c r="K112" s="45">
        <v>2.13</v>
      </c>
      <c r="L112" s="6" t="s">
        <v>93</v>
      </c>
      <c r="M112" s="30">
        <v>0.068</v>
      </c>
      <c r="N112" s="8">
        <v>0.5057</v>
      </c>
      <c r="O112" s="7">
        <v>741139.25</v>
      </c>
      <c r="P112" s="7">
        <v>43.19</v>
      </c>
      <c r="Q112" s="7">
        <v>0</v>
      </c>
      <c r="R112" s="7">
        <v>320.1</v>
      </c>
      <c r="S112" s="8">
        <v>0.001</v>
      </c>
      <c r="T112" s="8">
        <f t="shared" si="1"/>
        <v>0.0008687243048190479</v>
      </c>
      <c r="U112" s="8">
        <f>R112/'סכום נכסי הקרן'!$C$42</f>
        <v>0.0001733782444913816</v>
      </c>
    </row>
    <row r="113" spans="2:21" ht="12.75">
      <c r="B113" s="6" t="s">
        <v>293</v>
      </c>
      <c r="C113" s="17">
        <v>1131416</v>
      </c>
      <c r="D113" s="18" t="s">
        <v>121</v>
      </c>
      <c r="E113" s="6"/>
      <c r="F113" s="18">
        <v>511396046</v>
      </c>
      <c r="G113" s="6" t="s">
        <v>197</v>
      </c>
      <c r="H113" s="6" t="s">
        <v>289</v>
      </c>
      <c r="I113" s="6"/>
      <c r="J113" s="6"/>
      <c r="K113" s="45">
        <v>1.44</v>
      </c>
      <c r="L113" s="6" t="s">
        <v>93</v>
      </c>
      <c r="M113" s="30">
        <v>0.0385</v>
      </c>
      <c r="N113" s="8">
        <v>0.006</v>
      </c>
      <c r="O113" s="7">
        <v>1204486.34</v>
      </c>
      <c r="P113" s="7">
        <v>105.65</v>
      </c>
      <c r="Q113" s="7">
        <v>0</v>
      </c>
      <c r="R113" s="7">
        <v>1272.54</v>
      </c>
      <c r="S113" s="8">
        <v>0.0058</v>
      </c>
      <c r="T113" s="8">
        <f t="shared" si="1"/>
        <v>0.003453565844593662</v>
      </c>
      <c r="U113" s="8">
        <f>R113/'סכום נכסי הקרן'!$C$42</f>
        <v>0.0006892557052329357</v>
      </c>
    </row>
    <row r="114" spans="2:21" ht="12.75">
      <c r="B114" s="6" t="s">
        <v>294</v>
      </c>
      <c r="C114" s="17">
        <v>1155928</v>
      </c>
      <c r="D114" s="18" t="s">
        <v>121</v>
      </c>
      <c r="E114" s="6"/>
      <c r="F114" s="18">
        <v>515327120</v>
      </c>
      <c r="G114" s="6" t="s">
        <v>183</v>
      </c>
      <c r="H114" s="6" t="s">
        <v>289</v>
      </c>
      <c r="I114" s="6"/>
      <c r="J114" s="6"/>
      <c r="K114" s="45">
        <v>6.79</v>
      </c>
      <c r="L114" s="6" t="s">
        <v>93</v>
      </c>
      <c r="M114" s="30">
        <v>0.0275</v>
      </c>
      <c r="N114" s="8">
        <v>0.0142</v>
      </c>
      <c r="O114" s="7">
        <v>1000000</v>
      </c>
      <c r="P114" s="7">
        <v>109.32</v>
      </c>
      <c r="Q114" s="7">
        <v>0</v>
      </c>
      <c r="R114" s="7">
        <v>1093.2</v>
      </c>
      <c r="S114" s="8">
        <v>0.0084</v>
      </c>
      <c r="T114" s="8">
        <f t="shared" si="1"/>
        <v>0.0029668522650052585</v>
      </c>
      <c r="U114" s="8">
        <f>R114/'סכום נכסי הקרן'!$C$42</f>
        <v>0.0005921183907465741</v>
      </c>
    </row>
    <row r="115" spans="2:21" ht="12.75">
      <c r="B115" s="13" t="s">
        <v>295</v>
      </c>
      <c r="C115" s="14"/>
      <c r="D115" s="20"/>
      <c r="E115" s="13"/>
      <c r="F115" s="13"/>
      <c r="G115" s="13"/>
      <c r="H115" s="13"/>
      <c r="I115" s="13"/>
      <c r="J115" s="13"/>
      <c r="K115" s="44">
        <v>3.61</v>
      </c>
      <c r="L115" s="13"/>
      <c r="M115" s="42"/>
      <c r="N115" s="16">
        <v>0.0301</v>
      </c>
      <c r="O115" s="15">
        <v>145484304.98</v>
      </c>
      <c r="R115" s="15">
        <v>150049.29</v>
      </c>
      <c r="T115" s="16">
        <f t="shared" si="1"/>
        <v>0.40722107198950863</v>
      </c>
      <c r="U115" s="16">
        <f>R115/'סכום נכסי הקרן'!$C$42</f>
        <v>0.08127236016050678</v>
      </c>
    </row>
    <row r="116" spans="2:21" ht="12.75">
      <c r="B116" s="6" t="s">
        <v>296</v>
      </c>
      <c r="C116" s="17">
        <v>2310167</v>
      </c>
      <c r="D116" s="18" t="s">
        <v>121</v>
      </c>
      <c r="E116" s="6"/>
      <c r="F116" s="18">
        <v>520032046</v>
      </c>
      <c r="G116" s="6" t="s">
        <v>169</v>
      </c>
      <c r="H116" s="6" t="s">
        <v>94</v>
      </c>
      <c r="I116" s="6" t="s">
        <v>170</v>
      </c>
      <c r="J116" s="6"/>
      <c r="K116" s="45">
        <v>5.54</v>
      </c>
      <c r="L116" s="6" t="s">
        <v>93</v>
      </c>
      <c r="M116" s="30">
        <v>0.0298</v>
      </c>
      <c r="N116" s="8">
        <v>0.0166</v>
      </c>
      <c r="O116" s="7">
        <v>4595000</v>
      </c>
      <c r="P116" s="7">
        <v>107.61</v>
      </c>
      <c r="Q116" s="7">
        <v>0</v>
      </c>
      <c r="R116" s="7">
        <v>4944.68</v>
      </c>
      <c r="S116" s="8">
        <v>0.0018</v>
      </c>
      <c r="T116" s="8">
        <f t="shared" si="1"/>
        <v>0.01341944297267307</v>
      </c>
      <c r="U116" s="8">
        <f>R116/'סכום נכסי הקרן'!$C$42</f>
        <v>0.0026782253607361595</v>
      </c>
    </row>
    <row r="117" spans="2:21" ht="12.75">
      <c r="B117" s="6" t="s">
        <v>297</v>
      </c>
      <c r="C117" s="17">
        <v>2310175</v>
      </c>
      <c r="D117" s="18" t="s">
        <v>121</v>
      </c>
      <c r="E117" s="6"/>
      <c r="F117" s="18">
        <v>520032046</v>
      </c>
      <c r="G117" s="6" t="s">
        <v>169</v>
      </c>
      <c r="H117" s="6" t="s">
        <v>94</v>
      </c>
      <c r="I117" s="6" t="s">
        <v>170</v>
      </c>
      <c r="J117" s="6"/>
      <c r="K117" s="45">
        <v>2.87</v>
      </c>
      <c r="L117" s="6" t="s">
        <v>93</v>
      </c>
      <c r="M117" s="30">
        <v>0.0247</v>
      </c>
      <c r="N117" s="8">
        <v>0.0109</v>
      </c>
      <c r="O117" s="7">
        <v>1754000</v>
      </c>
      <c r="P117" s="7">
        <v>104.12</v>
      </c>
      <c r="Q117" s="7">
        <v>0</v>
      </c>
      <c r="R117" s="7">
        <v>1826.26</v>
      </c>
      <c r="S117" s="8">
        <v>0.0005</v>
      </c>
      <c r="T117" s="8">
        <f t="shared" si="1"/>
        <v>0.004956315054416852</v>
      </c>
      <c r="U117" s="8">
        <f>R117/'סכום נכסי הקרן'!$C$42</f>
        <v>0.0009891713614021572</v>
      </c>
    </row>
    <row r="118" spans="2:21" ht="12.75">
      <c r="B118" s="6" t="s">
        <v>298</v>
      </c>
      <c r="C118" s="17">
        <v>1138114</v>
      </c>
      <c r="D118" s="18" t="s">
        <v>121</v>
      </c>
      <c r="E118" s="6"/>
      <c r="F118" s="18">
        <v>520026683</v>
      </c>
      <c r="G118" s="6" t="s">
        <v>183</v>
      </c>
      <c r="H118" s="6" t="s">
        <v>193</v>
      </c>
      <c r="I118" s="6" t="s">
        <v>170</v>
      </c>
      <c r="J118" s="6"/>
      <c r="K118" s="45">
        <v>4.12</v>
      </c>
      <c r="L118" s="6" t="s">
        <v>93</v>
      </c>
      <c r="M118" s="30">
        <v>0.0339</v>
      </c>
      <c r="N118" s="8">
        <v>0.018</v>
      </c>
      <c r="O118" s="7">
        <v>1773745</v>
      </c>
      <c r="P118" s="7">
        <v>108.29</v>
      </c>
      <c r="Q118" s="7">
        <v>0</v>
      </c>
      <c r="R118" s="7">
        <v>1920.79</v>
      </c>
      <c r="S118" s="8">
        <v>0.0016</v>
      </c>
      <c r="T118" s="8">
        <f t="shared" si="1"/>
        <v>0.005212861472831549</v>
      </c>
      <c r="U118" s="8">
        <f>R118/'סכום נכסי הקרן'!$C$42</f>
        <v>0.0010403723781212146</v>
      </c>
    </row>
    <row r="119" spans="2:21" ht="12.75">
      <c r="B119" s="6" t="s">
        <v>299</v>
      </c>
      <c r="C119" s="17">
        <v>2300150</v>
      </c>
      <c r="D119" s="18" t="s">
        <v>121</v>
      </c>
      <c r="E119" s="6"/>
      <c r="F119" s="18">
        <v>520031931</v>
      </c>
      <c r="G119" s="6" t="s">
        <v>197</v>
      </c>
      <c r="H119" s="6" t="s">
        <v>193</v>
      </c>
      <c r="I119" s="6" t="s">
        <v>170</v>
      </c>
      <c r="J119" s="6"/>
      <c r="K119" s="45">
        <v>1.89</v>
      </c>
      <c r="L119" s="6" t="s">
        <v>93</v>
      </c>
      <c r="M119" s="30">
        <v>0.01748</v>
      </c>
      <c r="N119" s="8">
        <v>0.0133</v>
      </c>
      <c r="O119" s="7">
        <v>3064041.6</v>
      </c>
      <c r="P119" s="7">
        <v>100.94</v>
      </c>
      <c r="Q119" s="7">
        <v>0</v>
      </c>
      <c r="R119" s="7">
        <v>3092.84</v>
      </c>
      <c r="S119" s="8">
        <v>0.0052</v>
      </c>
      <c r="T119" s="8">
        <f t="shared" si="1"/>
        <v>0.008393705963500607</v>
      </c>
      <c r="U119" s="8">
        <f>R119/'סכום נכסי הקרן'!$C$42</f>
        <v>0.0016751989056317546</v>
      </c>
    </row>
    <row r="120" spans="2:21" ht="12.75">
      <c r="B120" s="6" t="s">
        <v>300</v>
      </c>
      <c r="C120" s="17">
        <v>7590151</v>
      </c>
      <c r="D120" s="18" t="s">
        <v>121</v>
      </c>
      <c r="E120" s="6"/>
      <c r="F120" s="18">
        <v>520001736</v>
      </c>
      <c r="G120" s="6" t="s">
        <v>183</v>
      </c>
      <c r="H120" s="6" t="s">
        <v>193</v>
      </c>
      <c r="I120" s="6" t="s">
        <v>170</v>
      </c>
      <c r="J120" s="6"/>
      <c r="K120" s="45">
        <v>6.87</v>
      </c>
      <c r="L120" s="6" t="s">
        <v>93</v>
      </c>
      <c r="M120" s="30">
        <v>0.0255</v>
      </c>
      <c r="N120" s="8">
        <v>0.0263</v>
      </c>
      <c r="O120" s="7">
        <v>3868000</v>
      </c>
      <c r="P120" s="7">
        <v>99.6</v>
      </c>
      <c r="Q120" s="7">
        <v>0</v>
      </c>
      <c r="R120" s="7">
        <v>3852.53</v>
      </c>
      <c r="S120" s="8">
        <v>0.0037</v>
      </c>
      <c r="T120" s="8">
        <f t="shared" si="1"/>
        <v>0.010455440318789524</v>
      </c>
      <c r="U120" s="8">
        <f>R120/'סכום נכסי הקרן'!$C$42</f>
        <v>0.0020866756896294357</v>
      </c>
    </row>
    <row r="121" spans="2:21" ht="12.75">
      <c r="B121" s="6" t="s">
        <v>301</v>
      </c>
      <c r="C121" s="17">
        <v>4160156</v>
      </c>
      <c r="D121" s="18" t="s">
        <v>121</v>
      </c>
      <c r="E121" s="6"/>
      <c r="F121" s="18">
        <v>520038910</v>
      </c>
      <c r="G121" s="6" t="s">
        <v>183</v>
      </c>
      <c r="H121" s="6" t="s">
        <v>193</v>
      </c>
      <c r="I121" s="6" t="s">
        <v>170</v>
      </c>
      <c r="J121" s="6"/>
      <c r="K121" s="45">
        <v>4.45</v>
      </c>
      <c r="L121" s="6" t="s">
        <v>93</v>
      </c>
      <c r="M121" s="30">
        <v>0.0255</v>
      </c>
      <c r="N121" s="8">
        <v>0.0175</v>
      </c>
      <c r="O121" s="7">
        <v>258837</v>
      </c>
      <c r="P121" s="7">
        <v>103.66</v>
      </c>
      <c r="Q121" s="7">
        <v>0</v>
      </c>
      <c r="R121" s="7">
        <v>268.31</v>
      </c>
      <c r="S121" s="8">
        <v>0.0011</v>
      </c>
      <c r="T121" s="8">
        <f t="shared" si="1"/>
        <v>0.0007281706286347977</v>
      </c>
      <c r="U121" s="8">
        <f>R121/'סכום נכסי הקרן'!$C$42</f>
        <v>0.00014532682530297593</v>
      </c>
    </row>
    <row r="122" spans="2:21" ht="12.75">
      <c r="B122" s="6" t="s">
        <v>302</v>
      </c>
      <c r="C122" s="17">
        <v>6000202</v>
      </c>
      <c r="D122" s="18" t="s">
        <v>121</v>
      </c>
      <c r="E122" s="6"/>
      <c r="F122" s="18">
        <v>520000472</v>
      </c>
      <c r="G122" s="6" t="s">
        <v>204</v>
      </c>
      <c r="H122" s="6" t="s">
        <v>205</v>
      </c>
      <c r="I122" s="6" t="s">
        <v>185</v>
      </c>
      <c r="J122" s="6"/>
      <c r="K122" s="45">
        <v>2.98</v>
      </c>
      <c r="L122" s="6" t="s">
        <v>93</v>
      </c>
      <c r="M122" s="30">
        <v>0.048</v>
      </c>
      <c r="N122" s="8">
        <v>0.0124</v>
      </c>
      <c r="O122" s="7">
        <v>2370520</v>
      </c>
      <c r="P122" s="7">
        <v>112.08</v>
      </c>
      <c r="Q122" s="7">
        <v>0</v>
      </c>
      <c r="R122" s="7">
        <v>2656.88</v>
      </c>
      <c r="S122" s="8">
        <v>0.0012</v>
      </c>
      <c r="T122" s="8">
        <f t="shared" si="1"/>
        <v>0.007210547425765799</v>
      </c>
      <c r="U122" s="8">
        <f>R122/'סכום נכסי הקרן'!$C$42</f>
        <v>0.001439066511166079</v>
      </c>
    </row>
    <row r="123" spans="2:21" ht="12.75">
      <c r="B123" s="6" t="s">
        <v>303</v>
      </c>
      <c r="C123" s="17">
        <v>2810299</v>
      </c>
      <c r="D123" s="18" t="s">
        <v>121</v>
      </c>
      <c r="E123" s="6"/>
      <c r="F123" s="18">
        <v>520027830</v>
      </c>
      <c r="G123" s="6" t="s">
        <v>216</v>
      </c>
      <c r="H123" s="6" t="s">
        <v>193</v>
      </c>
      <c r="I123" s="6" t="s">
        <v>170</v>
      </c>
      <c r="J123" s="6"/>
      <c r="K123" s="45">
        <v>3.13</v>
      </c>
      <c r="L123" s="6" t="s">
        <v>93</v>
      </c>
      <c r="M123" s="30">
        <v>0.0245</v>
      </c>
      <c r="N123" s="8">
        <v>0.0134</v>
      </c>
      <c r="O123" s="7">
        <v>2992105</v>
      </c>
      <c r="P123" s="7">
        <v>104.15</v>
      </c>
      <c r="Q123" s="7">
        <v>0</v>
      </c>
      <c r="R123" s="7">
        <v>3116.28</v>
      </c>
      <c r="S123" s="8">
        <v>0.0019</v>
      </c>
      <c r="T123" s="8">
        <f t="shared" si="1"/>
        <v>0.008457320139398634</v>
      </c>
      <c r="U123" s="8">
        <f>R123/'סכום נכסי הקרן'!$C$42</f>
        <v>0.0016878948945442131</v>
      </c>
    </row>
    <row r="124" spans="2:21" ht="12.75">
      <c r="B124" s="6" t="s">
        <v>304</v>
      </c>
      <c r="C124" s="17">
        <v>6040158</v>
      </c>
      <c r="D124" s="18" t="s">
        <v>121</v>
      </c>
      <c r="E124" s="6"/>
      <c r="F124" s="18">
        <v>520018078</v>
      </c>
      <c r="G124" s="6" t="s">
        <v>169</v>
      </c>
      <c r="H124" s="6" t="s">
        <v>193</v>
      </c>
      <c r="I124" s="6" t="s">
        <v>170</v>
      </c>
      <c r="J124" s="6"/>
      <c r="K124" s="45">
        <v>1.58</v>
      </c>
      <c r="L124" s="6" t="s">
        <v>93</v>
      </c>
      <c r="M124" s="30">
        <v>0.01762</v>
      </c>
      <c r="N124" s="8">
        <v>0.0085</v>
      </c>
      <c r="O124" s="7">
        <v>1333340</v>
      </c>
      <c r="P124" s="7">
        <v>101.71</v>
      </c>
      <c r="Q124" s="7">
        <v>0</v>
      </c>
      <c r="R124" s="7">
        <v>1356.14</v>
      </c>
      <c r="S124" s="8">
        <v>0.0014</v>
      </c>
      <c r="T124" s="8">
        <f t="shared" si="1"/>
        <v>0.003680449168189015</v>
      </c>
      <c r="U124" s="8">
        <f>R124/'סכום נכסי הקרן'!$C$42</f>
        <v>0.0007345366213200319</v>
      </c>
    </row>
    <row r="125" spans="2:21" ht="12.75">
      <c r="B125" s="6" t="s">
        <v>305</v>
      </c>
      <c r="C125" s="17">
        <v>6040265</v>
      </c>
      <c r="D125" s="18" t="s">
        <v>121</v>
      </c>
      <c r="E125" s="6"/>
      <c r="F125" s="18">
        <v>520018078</v>
      </c>
      <c r="G125" s="6" t="s">
        <v>169</v>
      </c>
      <c r="H125" s="6" t="s">
        <v>193</v>
      </c>
      <c r="I125" s="6" t="s">
        <v>170</v>
      </c>
      <c r="J125" s="6"/>
      <c r="K125" s="45">
        <v>1.1</v>
      </c>
      <c r="L125" s="6" t="s">
        <v>93</v>
      </c>
      <c r="M125" s="30">
        <v>0.02374</v>
      </c>
      <c r="N125" s="8">
        <v>0.0079</v>
      </c>
      <c r="O125" s="7">
        <v>666660</v>
      </c>
      <c r="P125" s="7">
        <v>102.08</v>
      </c>
      <c r="Q125" s="7">
        <v>0</v>
      </c>
      <c r="R125" s="7">
        <v>680.53</v>
      </c>
      <c r="S125" s="8">
        <v>0.0007</v>
      </c>
      <c r="T125" s="8">
        <f t="shared" si="1"/>
        <v>0.0018469008158653753</v>
      </c>
      <c r="U125" s="8">
        <f>R125/'סכום נכסי הקרן'!$C$42</f>
        <v>0.0003686007395305214</v>
      </c>
    </row>
    <row r="126" spans="2:21" ht="12.75">
      <c r="B126" s="6" t="s">
        <v>306</v>
      </c>
      <c r="C126" s="17">
        <v>6430169</v>
      </c>
      <c r="D126" s="18" t="s">
        <v>121</v>
      </c>
      <c r="E126" s="6"/>
      <c r="F126" s="18">
        <v>520020942</v>
      </c>
      <c r="G126" s="6" t="s">
        <v>307</v>
      </c>
      <c r="H126" s="6" t="s">
        <v>193</v>
      </c>
      <c r="I126" s="6" t="s">
        <v>170</v>
      </c>
      <c r="J126" s="6"/>
      <c r="K126" s="45">
        <v>2.37</v>
      </c>
      <c r="L126" s="6" t="s">
        <v>93</v>
      </c>
      <c r="M126" s="30">
        <v>0.0236</v>
      </c>
      <c r="N126" s="8">
        <v>0.012</v>
      </c>
      <c r="O126" s="7">
        <v>885938</v>
      </c>
      <c r="P126" s="7">
        <v>103.93</v>
      </c>
      <c r="Q126" s="7">
        <v>0</v>
      </c>
      <c r="R126" s="7">
        <v>920.76</v>
      </c>
      <c r="S126" s="8">
        <v>0.0021</v>
      </c>
      <c r="T126" s="8">
        <f t="shared" si="1"/>
        <v>0.002498864701359533</v>
      </c>
      <c r="U126" s="8">
        <f>R126/'סכום נכסי הקרן'!$C$42</f>
        <v>0.0004987183767506544</v>
      </c>
    </row>
    <row r="127" spans="2:21" ht="12.75">
      <c r="B127" s="6" t="s">
        <v>308</v>
      </c>
      <c r="C127" s="17">
        <v>1145598</v>
      </c>
      <c r="D127" s="18" t="s">
        <v>121</v>
      </c>
      <c r="E127" s="6"/>
      <c r="F127" s="18">
        <v>1970336</v>
      </c>
      <c r="G127" s="6" t="s">
        <v>183</v>
      </c>
      <c r="H127" s="6" t="s">
        <v>193</v>
      </c>
      <c r="I127" s="6" t="s">
        <v>170</v>
      </c>
      <c r="J127" s="6"/>
      <c r="K127" s="45">
        <v>3.77</v>
      </c>
      <c r="L127" s="6" t="s">
        <v>93</v>
      </c>
      <c r="M127" s="30">
        <v>0.0338</v>
      </c>
      <c r="N127" s="8">
        <v>0.0308</v>
      </c>
      <c r="O127" s="7">
        <v>666000</v>
      </c>
      <c r="P127" s="7">
        <v>101.2</v>
      </c>
      <c r="Q127" s="7">
        <v>0</v>
      </c>
      <c r="R127" s="7">
        <v>673.99</v>
      </c>
      <c r="S127" s="8">
        <v>0.0008</v>
      </c>
      <c r="T127" s="8">
        <f t="shared" si="1"/>
        <v>0.0018291518094501408</v>
      </c>
      <c r="U127" s="8">
        <f>R127/'סכום נכסי הקרן'!$C$42</f>
        <v>0.00036505842863088494</v>
      </c>
    </row>
    <row r="128" spans="2:21" ht="12.75">
      <c r="B128" s="6" t="s">
        <v>309</v>
      </c>
      <c r="C128" s="17">
        <v>7770209</v>
      </c>
      <c r="D128" s="18" t="s">
        <v>121</v>
      </c>
      <c r="E128" s="6"/>
      <c r="F128" s="18">
        <v>520022732</v>
      </c>
      <c r="G128" s="6" t="s">
        <v>211</v>
      </c>
      <c r="H128" s="6" t="s">
        <v>193</v>
      </c>
      <c r="I128" s="6" t="s">
        <v>170</v>
      </c>
      <c r="J128" s="6"/>
      <c r="K128" s="45">
        <v>4.71</v>
      </c>
      <c r="L128" s="6" t="s">
        <v>93</v>
      </c>
      <c r="M128" s="30">
        <v>0.0509</v>
      </c>
      <c r="N128" s="8">
        <v>0.0187</v>
      </c>
      <c r="O128" s="7">
        <v>4432713.88</v>
      </c>
      <c r="P128" s="7">
        <v>119.41</v>
      </c>
      <c r="Q128" s="7">
        <v>0</v>
      </c>
      <c r="R128" s="7">
        <v>5293.1</v>
      </c>
      <c r="S128" s="8">
        <v>0.0039</v>
      </c>
      <c r="T128" s="8">
        <f t="shared" si="1"/>
        <v>0.014365025360317722</v>
      </c>
      <c r="U128" s="8">
        <f>R128/'סכום נכסי הקרן'!$C$42</f>
        <v>0.0028669427863709214</v>
      </c>
    </row>
    <row r="129" spans="2:21" ht="12.75">
      <c r="B129" s="6" t="s">
        <v>310</v>
      </c>
      <c r="C129" s="17">
        <v>7770258</v>
      </c>
      <c r="D129" s="18" t="s">
        <v>121</v>
      </c>
      <c r="E129" s="6"/>
      <c r="F129" s="18">
        <v>520022732</v>
      </c>
      <c r="G129" s="6" t="s">
        <v>211</v>
      </c>
      <c r="H129" s="6" t="s">
        <v>193</v>
      </c>
      <c r="I129" s="6" t="s">
        <v>170</v>
      </c>
      <c r="J129" s="6"/>
      <c r="K129" s="45">
        <v>7.18</v>
      </c>
      <c r="L129" s="6" t="s">
        <v>93</v>
      </c>
      <c r="M129" s="30">
        <v>0.0352</v>
      </c>
      <c r="N129" s="8">
        <v>0.0269</v>
      </c>
      <c r="O129" s="7">
        <v>1500000</v>
      </c>
      <c r="P129" s="7">
        <v>107.78</v>
      </c>
      <c r="Q129" s="7">
        <v>0</v>
      </c>
      <c r="R129" s="7">
        <v>1616.7</v>
      </c>
      <c r="S129" s="8">
        <v>0.0027</v>
      </c>
      <c r="T129" s="8">
        <f t="shared" si="1"/>
        <v>0.004387586952830224</v>
      </c>
      <c r="U129" s="8">
        <f>R129/'סכום נכסי הקרן'!$C$42</f>
        <v>0.0008756657540431634</v>
      </c>
    </row>
    <row r="130" spans="2:21" ht="12.75">
      <c r="B130" s="6" t="s">
        <v>311</v>
      </c>
      <c r="C130" s="17">
        <v>3900354</v>
      </c>
      <c r="D130" s="18" t="s">
        <v>121</v>
      </c>
      <c r="E130" s="6"/>
      <c r="F130" s="18">
        <v>520038506</v>
      </c>
      <c r="G130" s="6" t="s">
        <v>183</v>
      </c>
      <c r="H130" s="6" t="s">
        <v>217</v>
      </c>
      <c r="I130" s="6" t="s">
        <v>170</v>
      </c>
      <c r="J130" s="6"/>
      <c r="K130" s="45">
        <v>4.24</v>
      </c>
      <c r="L130" s="6" t="s">
        <v>93</v>
      </c>
      <c r="M130" s="30">
        <v>0.0385</v>
      </c>
      <c r="N130" s="8">
        <v>0.0197</v>
      </c>
      <c r="O130" s="7">
        <v>2733874</v>
      </c>
      <c r="P130" s="7">
        <v>109.34</v>
      </c>
      <c r="Q130" s="7">
        <v>0</v>
      </c>
      <c r="R130" s="7">
        <v>2989.22</v>
      </c>
      <c r="S130" s="8">
        <v>0.0021</v>
      </c>
      <c r="T130" s="8">
        <f t="shared" si="1"/>
        <v>0.008112490054517946</v>
      </c>
      <c r="U130" s="8">
        <f>R130/'סכום נכסי הקרן'!$C$42</f>
        <v>0.0016190744017448534</v>
      </c>
    </row>
    <row r="131" spans="2:21" ht="12.75">
      <c r="B131" s="6" t="s">
        <v>312</v>
      </c>
      <c r="C131" s="17">
        <v>7390222</v>
      </c>
      <c r="D131" s="18" t="s">
        <v>121</v>
      </c>
      <c r="E131" s="6"/>
      <c r="F131" s="18">
        <v>520028911</v>
      </c>
      <c r="G131" s="6" t="s">
        <v>268</v>
      </c>
      <c r="H131" s="6" t="s">
        <v>217</v>
      </c>
      <c r="I131" s="6" t="s">
        <v>170</v>
      </c>
      <c r="J131" s="6"/>
      <c r="K131" s="45">
        <v>6.5</v>
      </c>
      <c r="L131" s="6" t="s">
        <v>93</v>
      </c>
      <c r="M131" s="30">
        <v>0.0375</v>
      </c>
      <c r="N131" s="8">
        <v>0.0267</v>
      </c>
      <c r="O131" s="7">
        <v>1989000</v>
      </c>
      <c r="P131" s="7">
        <v>109.43</v>
      </c>
      <c r="Q131" s="7">
        <v>0</v>
      </c>
      <c r="R131" s="7">
        <v>2176.56</v>
      </c>
      <c r="S131" s="8">
        <v>0.009</v>
      </c>
      <c r="T131" s="8">
        <f t="shared" si="1"/>
        <v>0.005906999602927044</v>
      </c>
      <c r="U131" s="8">
        <f>R131/'סכום נכסי הקרן'!$C$42</f>
        <v>0.0011789070660111261</v>
      </c>
    </row>
    <row r="132" spans="2:21" ht="12.75">
      <c r="B132" s="6" t="s">
        <v>313</v>
      </c>
      <c r="C132" s="17">
        <v>1132521</v>
      </c>
      <c r="D132" s="18" t="s">
        <v>121</v>
      </c>
      <c r="E132" s="6"/>
      <c r="F132" s="18">
        <v>513623314</v>
      </c>
      <c r="G132" s="6" t="s">
        <v>183</v>
      </c>
      <c r="H132" s="6" t="s">
        <v>214</v>
      </c>
      <c r="I132" s="6" t="s">
        <v>185</v>
      </c>
      <c r="J132" s="6"/>
      <c r="K132" s="45">
        <v>3.43</v>
      </c>
      <c r="L132" s="6" t="s">
        <v>93</v>
      </c>
      <c r="M132" s="30">
        <v>0.035</v>
      </c>
      <c r="N132" s="8">
        <v>0.0139</v>
      </c>
      <c r="O132" s="7">
        <v>250005.8</v>
      </c>
      <c r="P132" s="7">
        <v>107.37</v>
      </c>
      <c r="Q132" s="7">
        <v>21.33</v>
      </c>
      <c r="R132" s="7">
        <v>289.77</v>
      </c>
      <c r="S132" s="8">
        <v>0.0016</v>
      </c>
      <c r="T132" s="8">
        <f t="shared" si="1"/>
        <v>0.0007864112521318822</v>
      </c>
      <c r="U132" s="8">
        <f>R132/'סכום נכסי הקרן'!$C$42</f>
        <v>0.00015695037146600324</v>
      </c>
    </row>
    <row r="133" spans="2:21" ht="12.75">
      <c r="B133" s="6" t="s">
        <v>314</v>
      </c>
      <c r="C133" s="17">
        <v>1137975</v>
      </c>
      <c r="D133" s="18" t="s">
        <v>121</v>
      </c>
      <c r="E133" s="6"/>
      <c r="F133" s="18">
        <v>1744984</v>
      </c>
      <c r="G133" s="6" t="s">
        <v>183</v>
      </c>
      <c r="H133" s="6" t="s">
        <v>214</v>
      </c>
      <c r="I133" s="6" t="s">
        <v>185</v>
      </c>
      <c r="J133" s="6"/>
      <c r="K133" s="45">
        <v>3.76</v>
      </c>
      <c r="L133" s="6" t="s">
        <v>93</v>
      </c>
      <c r="M133" s="30">
        <v>0.0435</v>
      </c>
      <c r="N133" s="8">
        <v>0.07</v>
      </c>
      <c r="O133" s="7">
        <v>4644290.56</v>
      </c>
      <c r="P133" s="7">
        <v>91.5</v>
      </c>
      <c r="Q133" s="7">
        <v>0</v>
      </c>
      <c r="R133" s="7">
        <v>4249.53</v>
      </c>
      <c r="S133" s="8">
        <v>0.0026</v>
      </c>
      <c r="T133" s="8">
        <f t="shared" si="1"/>
        <v>0.011532864714332047</v>
      </c>
      <c r="U133" s="8">
        <f>R133/'סכום נכסי הקרן'!$C$42</f>
        <v>0.0023017058772679187</v>
      </c>
    </row>
    <row r="134" spans="2:21" ht="12.75">
      <c r="B134" s="6" t="s">
        <v>315</v>
      </c>
      <c r="C134" s="17">
        <v>7670201</v>
      </c>
      <c r="D134" s="18" t="s">
        <v>121</v>
      </c>
      <c r="E134" s="6"/>
      <c r="F134" s="18">
        <v>520017450</v>
      </c>
      <c r="G134" s="6" t="s">
        <v>207</v>
      </c>
      <c r="H134" s="6" t="s">
        <v>214</v>
      </c>
      <c r="I134" s="6" t="s">
        <v>185</v>
      </c>
      <c r="J134" s="6"/>
      <c r="K134" s="45">
        <v>5.21</v>
      </c>
      <c r="L134" s="6" t="s">
        <v>93</v>
      </c>
      <c r="M134" s="30">
        <v>0.0222</v>
      </c>
      <c r="N134" s="8">
        <v>0.0208</v>
      </c>
      <c r="O134" s="7">
        <v>700000</v>
      </c>
      <c r="P134" s="7">
        <v>101.73</v>
      </c>
      <c r="Q134" s="7">
        <v>0</v>
      </c>
      <c r="R134" s="7">
        <v>712.11</v>
      </c>
      <c r="S134" s="8">
        <v>0.0026</v>
      </c>
      <c r="T134" s="8">
        <f t="shared" si="1"/>
        <v>0.0019326062627450552</v>
      </c>
      <c r="U134" s="8">
        <f>R134/'סכום נכסי הקרן'!$C$42</f>
        <v>0.00038570565974619726</v>
      </c>
    </row>
    <row r="135" spans="2:21" ht="12.75">
      <c r="B135" s="6" t="s">
        <v>316</v>
      </c>
      <c r="C135" s="17">
        <v>1138494</v>
      </c>
      <c r="D135" s="18" t="s">
        <v>121</v>
      </c>
      <c r="E135" s="6"/>
      <c r="F135" s="18">
        <v>520041997</v>
      </c>
      <c r="G135" s="6" t="s">
        <v>317</v>
      </c>
      <c r="H135" s="6" t="s">
        <v>217</v>
      </c>
      <c r="I135" s="6" t="s">
        <v>170</v>
      </c>
      <c r="J135" s="6"/>
      <c r="K135" s="45">
        <v>2.18</v>
      </c>
      <c r="L135" s="6" t="s">
        <v>93</v>
      </c>
      <c r="M135" s="30">
        <v>0.0279</v>
      </c>
      <c r="N135" s="8">
        <v>0.0159</v>
      </c>
      <c r="O135" s="7">
        <v>6260054</v>
      </c>
      <c r="P135" s="7">
        <v>103.34</v>
      </c>
      <c r="Q135" s="7">
        <v>0</v>
      </c>
      <c r="R135" s="7">
        <v>6469.14</v>
      </c>
      <c r="S135" s="8">
        <v>0.0134</v>
      </c>
      <c r="T135" s="8">
        <f t="shared" si="1"/>
        <v>0.017556698373249285</v>
      </c>
      <c r="U135" s="8">
        <f>R135/'סכום נכסי הקרן'!$C$42</f>
        <v>0.0035039304485128906</v>
      </c>
    </row>
    <row r="136" spans="2:21" ht="12.75">
      <c r="B136" s="6" t="s">
        <v>318</v>
      </c>
      <c r="C136" s="17">
        <v>1132968</v>
      </c>
      <c r="D136" s="18" t="s">
        <v>121</v>
      </c>
      <c r="E136" s="6"/>
      <c r="F136" s="18">
        <v>513754069</v>
      </c>
      <c r="G136" s="6" t="s">
        <v>207</v>
      </c>
      <c r="H136" s="6" t="s">
        <v>217</v>
      </c>
      <c r="I136" s="6" t="s">
        <v>170</v>
      </c>
      <c r="J136" s="6"/>
      <c r="K136" s="45">
        <v>3.31</v>
      </c>
      <c r="L136" s="6" t="s">
        <v>93</v>
      </c>
      <c r="M136" s="30">
        <v>0.0414</v>
      </c>
      <c r="N136" s="8">
        <v>0.0151</v>
      </c>
      <c r="O136" s="7">
        <v>0.18</v>
      </c>
      <c r="P136" s="7">
        <v>108.93</v>
      </c>
      <c r="Q136" s="7">
        <v>0</v>
      </c>
      <c r="R136" s="7">
        <v>0</v>
      </c>
      <c r="S136" s="8">
        <v>0</v>
      </c>
      <c r="T136" s="8">
        <f t="shared" si="1"/>
        <v>0</v>
      </c>
      <c r="U136" s="8">
        <f>R136/'סכום נכסי הקרן'!$C$42</f>
        <v>0</v>
      </c>
    </row>
    <row r="137" spans="2:21" ht="12.75">
      <c r="B137" s="6" t="s">
        <v>319</v>
      </c>
      <c r="C137" s="17">
        <v>1156041</v>
      </c>
      <c r="D137" s="18" t="s">
        <v>121</v>
      </c>
      <c r="E137" s="6"/>
      <c r="F137" s="18">
        <v>513230029</v>
      </c>
      <c r="G137" s="6" t="s">
        <v>207</v>
      </c>
      <c r="H137" s="6" t="s">
        <v>214</v>
      </c>
      <c r="I137" s="6" t="s">
        <v>185</v>
      </c>
      <c r="J137" s="6"/>
      <c r="K137" s="45">
        <v>6.53</v>
      </c>
      <c r="L137" s="6" t="s">
        <v>93</v>
      </c>
      <c r="M137" s="30">
        <v>0.041</v>
      </c>
      <c r="N137" s="8">
        <v>0.0278</v>
      </c>
      <c r="O137" s="7">
        <v>1000000</v>
      </c>
      <c r="P137" s="7">
        <v>111.03</v>
      </c>
      <c r="Q137" s="7">
        <v>0</v>
      </c>
      <c r="R137" s="7">
        <v>1110.3</v>
      </c>
      <c r="S137" s="8">
        <v>0.0014</v>
      </c>
      <c r="T137" s="8">
        <f t="shared" si="1"/>
        <v>0.003013260217558853</v>
      </c>
      <c r="U137" s="8">
        <f>R137/'סכום נכסי הקרן'!$C$42</f>
        <v>0.0006013803963098437</v>
      </c>
    </row>
    <row r="138" spans="2:21" ht="12.75">
      <c r="B138" s="6" t="s">
        <v>320</v>
      </c>
      <c r="C138" s="17">
        <v>1139286</v>
      </c>
      <c r="D138" s="18" t="s">
        <v>121</v>
      </c>
      <c r="E138" s="6"/>
      <c r="F138" s="18">
        <v>513230029</v>
      </c>
      <c r="G138" s="6" t="s">
        <v>207</v>
      </c>
      <c r="H138" s="6" t="s">
        <v>214</v>
      </c>
      <c r="I138" s="6" t="s">
        <v>185</v>
      </c>
      <c r="J138" s="6"/>
      <c r="K138" s="45">
        <v>4.7</v>
      </c>
      <c r="L138" s="6" t="s">
        <v>93</v>
      </c>
      <c r="M138" s="30">
        <v>0.0329</v>
      </c>
      <c r="N138" s="8">
        <v>0.0196</v>
      </c>
      <c r="O138" s="7">
        <v>1175000</v>
      </c>
      <c r="P138" s="7">
        <v>106.27</v>
      </c>
      <c r="Q138" s="7">
        <v>0</v>
      </c>
      <c r="R138" s="7">
        <v>1248.67</v>
      </c>
      <c r="S138" s="8">
        <v>0.0013</v>
      </c>
      <c r="T138" s="8">
        <f t="shared" si="1"/>
        <v>0.00338878468509341</v>
      </c>
      <c r="U138" s="8">
        <f>R138/'סכום נכסי הקרן'!$C$42</f>
        <v>0.0006763268120870148</v>
      </c>
    </row>
    <row r="139" spans="2:21" ht="12.75">
      <c r="B139" s="6" t="s">
        <v>321</v>
      </c>
      <c r="C139" s="17">
        <v>1135862</v>
      </c>
      <c r="D139" s="18" t="s">
        <v>121</v>
      </c>
      <c r="E139" s="6"/>
      <c r="F139" s="18">
        <v>513230029</v>
      </c>
      <c r="G139" s="6" t="s">
        <v>207</v>
      </c>
      <c r="H139" s="6" t="s">
        <v>214</v>
      </c>
      <c r="I139" s="6" t="s">
        <v>185</v>
      </c>
      <c r="J139" s="6"/>
      <c r="K139" s="45">
        <v>3.56</v>
      </c>
      <c r="L139" s="6" t="s">
        <v>93</v>
      </c>
      <c r="M139" s="30">
        <v>0.0358</v>
      </c>
      <c r="N139" s="8">
        <v>0.0162</v>
      </c>
      <c r="O139" s="7">
        <v>807675</v>
      </c>
      <c r="P139" s="7">
        <v>107.97</v>
      </c>
      <c r="Q139" s="7">
        <v>0</v>
      </c>
      <c r="R139" s="7">
        <v>872.05</v>
      </c>
      <c r="S139" s="8">
        <v>0.0007</v>
      </c>
      <c r="T139" s="8">
        <f t="shared" si="1"/>
        <v>0.002366669884465638</v>
      </c>
      <c r="U139" s="8">
        <f>R139/'סכום נכסי הקרן'!$C$42</f>
        <v>0.0004723352018391418</v>
      </c>
    </row>
    <row r="140" spans="2:21" ht="12.75">
      <c r="B140" s="6" t="s">
        <v>322</v>
      </c>
      <c r="C140" s="17">
        <v>1135920</v>
      </c>
      <c r="D140" s="18" t="s">
        <v>121</v>
      </c>
      <c r="E140" s="6"/>
      <c r="F140" s="18">
        <v>513937714</v>
      </c>
      <c r="G140" s="6" t="s">
        <v>207</v>
      </c>
      <c r="H140" s="6" t="s">
        <v>214</v>
      </c>
      <c r="I140" s="6" t="s">
        <v>185</v>
      </c>
      <c r="J140" s="6"/>
      <c r="K140" s="45">
        <v>4.6</v>
      </c>
      <c r="L140" s="6" t="s">
        <v>93</v>
      </c>
      <c r="M140" s="30">
        <v>0.041</v>
      </c>
      <c r="N140" s="8">
        <v>0.0174</v>
      </c>
      <c r="O140" s="7">
        <v>1225217</v>
      </c>
      <c r="P140" s="7">
        <v>111.29</v>
      </c>
      <c r="Q140" s="7">
        <v>25.12</v>
      </c>
      <c r="R140" s="7">
        <v>1388.66</v>
      </c>
      <c r="S140" s="8">
        <v>0.0041</v>
      </c>
      <c r="T140" s="8">
        <f aca="true" t="shared" si="2" ref="T140:T203">R140/$R$11</f>
        <v>0.0037687056955014657</v>
      </c>
      <c r="U140" s="8">
        <f>R140/'סכום נכסי הקרן'!$C$42</f>
        <v>0.0007521506810228114</v>
      </c>
    </row>
    <row r="141" spans="2:21" ht="12.75">
      <c r="B141" s="6" t="s">
        <v>323</v>
      </c>
      <c r="C141" s="17">
        <v>1157577</v>
      </c>
      <c r="D141" s="18" t="s">
        <v>121</v>
      </c>
      <c r="E141" s="6"/>
      <c r="F141" s="18">
        <v>1991033</v>
      </c>
      <c r="G141" s="6" t="s">
        <v>183</v>
      </c>
      <c r="H141" s="6" t="s">
        <v>217</v>
      </c>
      <c r="I141" s="6" t="s">
        <v>170</v>
      </c>
      <c r="J141" s="6"/>
      <c r="K141" s="45">
        <v>5.01</v>
      </c>
      <c r="L141" s="6" t="s">
        <v>93</v>
      </c>
      <c r="M141" s="30">
        <v>0.048</v>
      </c>
      <c r="N141" s="8">
        <v>0.0382</v>
      </c>
      <c r="O141" s="7">
        <v>1068000</v>
      </c>
      <c r="P141" s="7">
        <v>105.52</v>
      </c>
      <c r="Q141" s="7">
        <v>0</v>
      </c>
      <c r="R141" s="7">
        <v>1126.95</v>
      </c>
      <c r="S141" s="8">
        <v>0.0021</v>
      </c>
      <c r="T141" s="8">
        <f t="shared" si="2"/>
        <v>0.003058446908203143</v>
      </c>
      <c r="U141" s="8">
        <f>R141/'סכום נכסי הקרן'!$C$42</f>
        <v>0.0006103986648846063</v>
      </c>
    </row>
    <row r="142" spans="2:21" ht="12.75">
      <c r="B142" s="6" t="s">
        <v>324</v>
      </c>
      <c r="C142" s="17">
        <v>1132505</v>
      </c>
      <c r="D142" s="18" t="s">
        <v>121</v>
      </c>
      <c r="E142" s="6"/>
      <c r="F142" s="18">
        <v>510216054</v>
      </c>
      <c r="G142" s="6" t="s">
        <v>204</v>
      </c>
      <c r="H142" s="6" t="s">
        <v>217</v>
      </c>
      <c r="I142" s="6" t="s">
        <v>170</v>
      </c>
      <c r="J142" s="6"/>
      <c r="K142" s="45">
        <v>4.7</v>
      </c>
      <c r="L142" s="6" t="s">
        <v>93</v>
      </c>
      <c r="M142" s="30">
        <v>0.019156</v>
      </c>
      <c r="N142" s="8">
        <v>0.0151</v>
      </c>
      <c r="O142" s="7">
        <v>500010</v>
      </c>
      <c r="P142" s="7">
        <v>102.1</v>
      </c>
      <c r="Q142" s="7">
        <v>0</v>
      </c>
      <c r="R142" s="7">
        <v>510.51</v>
      </c>
      <c r="S142" s="8">
        <v>0.0003</v>
      </c>
      <c r="T142" s="8">
        <f t="shared" si="2"/>
        <v>0.0013854809273763577</v>
      </c>
      <c r="U142" s="8">
        <f>R142/'סכום נכסי הקרן'!$C$42</f>
        <v>0.00027651148889501785</v>
      </c>
    </row>
    <row r="143" spans="2:21" ht="12.75">
      <c r="B143" s="6" t="s">
        <v>325</v>
      </c>
      <c r="C143" s="17">
        <v>1139815</v>
      </c>
      <c r="D143" s="18" t="s">
        <v>121</v>
      </c>
      <c r="E143" s="6"/>
      <c r="F143" s="18">
        <v>514290345</v>
      </c>
      <c r="G143" s="6" t="s">
        <v>207</v>
      </c>
      <c r="H143" s="6" t="s">
        <v>214</v>
      </c>
      <c r="I143" s="6" t="s">
        <v>185</v>
      </c>
      <c r="J143" s="6"/>
      <c r="K143" s="45">
        <v>5.47</v>
      </c>
      <c r="L143" s="6" t="s">
        <v>93</v>
      </c>
      <c r="M143" s="30">
        <v>0.0361</v>
      </c>
      <c r="N143" s="8">
        <v>0.0207</v>
      </c>
      <c r="O143" s="7">
        <v>1629000</v>
      </c>
      <c r="P143" s="7">
        <v>110.3</v>
      </c>
      <c r="Q143" s="7">
        <v>0</v>
      </c>
      <c r="R143" s="7">
        <v>1796.79</v>
      </c>
      <c r="S143" s="8">
        <v>0.0021</v>
      </c>
      <c r="T143" s="8">
        <f t="shared" si="2"/>
        <v>0.004876335968934136</v>
      </c>
      <c r="U143" s="8">
        <f>R143/'סכום נכסי הקרן'!$C$42</f>
        <v>0.0009732092968437035</v>
      </c>
    </row>
    <row r="144" spans="2:21" ht="12.75">
      <c r="B144" s="6" t="s">
        <v>326</v>
      </c>
      <c r="C144" s="17">
        <v>1136464</v>
      </c>
      <c r="D144" s="18" t="s">
        <v>121</v>
      </c>
      <c r="E144" s="6"/>
      <c r="F144" s="18">
        <v>514065283</v>
      </c>
      <c r="G144" s="6" t="s">
        <v>211</v>
      </c>
      <c r="H144" s="6" t="s">
        <v>214</v>
      </c>
      <c r="I144" s="6" t="s">
        <v>185</v>
      </c>
      <c r="J144" s="6"/>
      <c r="K144" s="45">
        <v>3.47</v>
      </c>
      <c r="L144" s="6" t="s">
        <v>93</v>
      </c>
      <c r="M144" s="30">
        <v>0.0275</v>
      </c>
      <c r="N144" s="8">
        <v>0.0194</v>
      </c>
      <c r="O144" s="7">
        <v>5117187.58</v>
      </c>
      <c r="P144" s="7">
        <v>103.77</v>
      </c>
      <c r="Q144" s="7">
        <v>0</v>
      </c>
      <c r="R144" s="7">
        <v>5310.11</v>
      </c>
      <c r="S144" s="8">
        <v>0.011</v>
      </c>
      <c r="T144" s="8">
        <f t="shared" si="2"/>
        <v>0.014411189060489453</v>
      </c>
      <c r="U144" s="8">
        <f>R144/'סכום נכסי הקרן'!$C$42</f>
        <v>0.002876156044536489</v>
      </c>
    </row>
    <row r="145" spans="2:21" ht="12.75">
      <c r="B145" s="6" t="s">
        <v>327</v>
      </c>
      <c r="C145" s="17">
        <v>1133289</v>
      </c>
      <c r="D145" s="18" t="s">
        <v>121</v>
      </c>
      <c r="E145" s="6"/>
      <c r="F145" s="18">
        <v>510119068</v>
      </c>
      <c r="G145" s="6" t="s">
        <v>328</v>
      </c>
      <c r="H145" s="6" t="s">
        <v>245</v>
      </c>
      <c r="I145" s="6" t="s">
        <v>170</v>
      </c>
      <c r="J145" s="6"/>
      <c r="K145" s="45">
        <v>2.86</v>
      </c>
      <c r="L145" s="6" t="s">
        <v>93</v>
      </c>
      <c r="M145" s="30">
        <v>0.0475</v>
      </c>
      <c r="N145" s="8">
        <v>0.0168</v>
      </c>
      <c r="O145" s="7">
        <v>2857799</v>
      </c>
      <c r="P145" s="7">
        <v>108.89</v>
      </c>
      <c r="Q145" s="7">
        <v>0</v>
      </c>
      <c r="R145" s="7">
        <v>3111.86</v>
      </c>
      <c r="S145" s="8">
        <v>0.0057</v>
      </c>
      <c r="T145" s="8">
        <f t="shared" si="2"/>
        <v>0.008445324633533903</v>
      </c>
      <c r="U145" s="8">
        <f>R145/'סכום נכסי הקרן'!$C$42</f>
        <v>0.0016855008556793212</v>
      </c>
    </row>
    <row r="146" spans="2:21" ht="12.75">
      <c r="B146" s="6" t="s">
        <v>329</v>
      </c>
      <c r="C146" s="17">
        <v>1138536</v>
      </c>
      <c r="D146" s="18" t="s">
        <v>121</v>
      </c>
      <c r="E146" s="6"/>
      <c r="F146" s="18">
        <v>512025891</v>
      </c>
      <c r="G146" s="6" t="s">
        <v>242</v>
      </c>
      <c r="H146" s="6" t="s">
        <v>245</v>
      </c>
      <c r="I146" s="6" t="s">
        <v>170</v>
      </c>
      <c r="J146" s="6"/>
      <c r="K146" s="45">
        <v>2.16</v>
      </c>
      <c r="L146" s="6" t="s">
        <v>93</v>
      </c>
      <c r="M146" s="30">
        <v>0.03</v>
      </c>
      <c r="N146" s="8">
        <v>0.0244</v>
      </c>
      <c r="O146" s="7">
        <v>3170657.3</v>
      </c>
      <c r="P146" s="7">
        <v>101.62</v>
      </c>
      <c r="Q146" s="7">
        <v>0</v>
      </c>
      <c r="R146" s="7">
        <v>3222.02</v>
      </c>
      <c r="S146" s="8">
        <v>0.0059</v>
      </c>
      <c r="T146" s="8">
        <f t="shared" si="2"/>
        <v>0.008744289548931798</v>
      </c>
      <c r="U146" s="8">
        <f>R146/'סכום נכסי הקרן'!$C$42</f>
        <v>0.0017451676704658583</v>
      </c>
    </row>
    <row r="147" spans="2:21" ht="12.75">
      <c r="B147" s="6" t="s">
        <v>330</v>
      </c>
      <c r="C147" s="17">
        <v>1132562</v>
      </c>
      <c r="D147" s="18" t="s">
        <v>121</v>
      </c>
      <c r="E147" s="6"/>
      <c r="F147" s="18">
        <v>512025891</v>
      </c>
      <c r="G147" s="6" t="s">
        <v>242</v>
      </c>
      <c r="H147" s="6" t="s">
        <v>245</v>
      </c>
      <c r="I147" s="6" t="s">
        <v>170</v>
      </c>
      <c r="J147" s="6"/>
      <c r="K147" s="45">
        <v>1.23</v>
      </c>
      <c r="L147" s="6" t="s">
        <v>93</v>
      </c>
      <c r="M147" s="30">
        <v>0.033</v>
      </c>
      <c r="N147" s="8">
        <v>0.0214</v>
      </c>
      <c r="O147" s="7">
        <v>-0.02</v>
      </c>
      <c r="P147" s="7">
        <v>101.85</v>
      </c>
      <c r="Q147" s="7">
        <v>0</v>
      </c>
      <c r="R147" s="7">
        <v>0</v>
      </c>
      <c r="S147" s="8">
        <v>0</v>
      </c>
      <c r="T147" s="8">
        <f t="shared" si="2"/>
        <v>0</v>
      </c>
      <c r="U147" s="8">
        <f>R147/'סכום נכסי הקרן'!$C$42</f>
        <v>0</v>
      </c>
    </row>
    <row r="148" spans="2:21" ht="12.75">
      <c r="B148" s="6" t="s">
        <v>331</v>
      </c>
      <c r="C148" s="17">
        <v>1134840</v>
      </c>
      <c r="D148" s="18" t="s">
        <v>121</v>
      </c>
      <c r="E148" s="6"/>
      <c r="F148" s="18">
        <v>510454333</v>
      </c>
      <c r="G148" s="6" t="s">
        <v>242</v>
      </c>
      <c r="H148" s="6" t="s">
        <v>245</v>
      </c>
      <c r="I148" s="6" t="s">
        <v>170</v>
      </c>
      <c r="J148" s="6"/>
      <c r="K148" s="45">
        <v>0.91</v>
      </c>
      <c r="L148" s="6" t="s">
        <v>93</v>
      </c>
      <c r="M148" s="30">
        <v>0.043</v>
      </c>
      <c r="N148" s="8">
        <v>0.0176</v>
      </c>
      <c r="O148" s="7">
        <v>1864913.81</v>
      </c>
      <c r="P148" s="7">
        <v>102.66</v>
      </c>
      <c r="Q148" s="7">
        <v>0</v>
      </c>
      <c r="R148" s="7">
        <v>1914.52</v>
      </c>
      <c r="S148" s="8">
        <v>0.0065</v>
      </c>
      <c r="T148" s="8">
        <f t="shared" si="2"/>
        <v>0.005195845223561898</v>
      </c>
      <c r="U148" s="8">
        <f>R148/'סכום נכסי הקרן'!$C$42</f>
        <v>0.0010369763094146825</v>
      </c>
    </row>
    <row r="149" spans="2:21" ht="12.75">
      <c r="B149" s="6" t="s">
        <v>332</v>
      </c>
      <c r="C149" s="17">
        <v>7390149</v>
      </c>
      <c r="D149" s="18" t="s">
        <v>121</v>
      </c>
      <c r="E149" s="6"/>
      <c r="F149" s="18">
        <v>520028911</v>
      </c>
      <c r="G149" s="6" t="s">
        <v>268</v>
      </c>
      <c r="H149" s="6" t="s">
        <v>251</v>
      </c>
      <c r="I149" s="6" t="s">
        <v>185</v>
      </c>
      <c r="J149" s="6"/>
      <c r="K149" s="45">
        <v>3.77</v>
      </c>
      <c r="L149" s="6" t="s">
        <v>93</v>
      </c>
      <c r="M149" s="30">
        <v>0.0375</v>
      </c>
      <c r="N149" s="8">
        <v>0.0165</v>
      </c>
      <c r="O149" s="7">
        <v>0.21</v>
      </c>
      <c r="P149" s="7">
        <v>108.04</v>
      </c>
      <c r="Q149" s="7">
        <v>0</v>
      </c>
      <c r="R149" s="7">
        <v>0</v>
      </c>
      <c r="S149" s="8">
        <v>0</v>
      </c>
      <c r="T149" s="8">
        <f t="shared" si="2"/>
        <v>0</v>
      </c>
      <c r="U149" s="8">
        <f>R149/'סכום נכסי הקרן'!$C$42</f>
        <v>0</v>
      </c>
    </row>
    <row r="150" spans="2:21" ht="12.75">
      <c r="B150" s="6" t="s">
        <v>333</v>
      </c>
      <c r="C150" s="17">
        <v>1155795</v>
      </c>
      <c r="D150" s="18" t="s">
        <v>121</v>
      </c>
      <c r="E150" s="6"/>
      <c r="F150" s="18">
        <v>1981143</v>
      </c>
      <c r="G150" s="6" t="s">
        <v>250</v>
      </c>
      <c r="H150" s="6" t="s">
        <v>245</v>
      </c>
      <c r="I150" s="6" t="s">
        <v>170</v>
      </c>
      <c r="J150" s="6"/>
      <c r="K150" s="45">
        <v>3.35</v>
      </c>
      <c r="L150" s="6" t="s">
        <v>93</v>
      </c>
      <c r="M150" s="30">
        <v>0.06</v>
      </c>
      <c r="N150" s="8">
        <v>0.059</v>
      </c>
      <c r="O150" s="7">
        <v>651728</v>
      </c>
      <c r="P150" s="7">
        <v>101.07</v>
      </c>
      <c r="Q150" s="7">
        <v>0</v>
      </c>
      <c r="R150" s="7">
        <v>658.7</v>
      </c>
      <c r="S150" s="8">
        <v>0.0027</v>
      </c>
      <c r="T150" s="8">
        <f t="shared" si="2"/>
        <v>0.0017876560436873067</v>
      </c>
      <c r="U150" s="8">
        <f>R150/'סכום נכסי הקרן'!$C$42</f>
        <v>0.00035677678739916605</v>
      </c>
    </row>
    <row r="151" spans="2:21" ht="12.75">
      <c r="B151" s="6" t="s">
        <v>334</v>
      </c>
      <c r="C151" s="17">
        <v>1136936</v>
      </c>
      <c r="D151" s="18" t="s">
        <v>121</v>
      </c>
      <c r="E151" s="6"/>
      <c r="F151" s="18">
        <v>511399388</v>
      </c>
      <c r="G151" s="6" t="s">
        <v>183</v>
      </c>
      <c r="H151" s="6" t="s">
        <v>251</v>
      </c>
      <c r="I151" s="6" t="s">
        <v>185</v>
      </c>
      <c r="J151" s="6"/>
      <c r="K151" s="45">
        <v>1.96</v>
      </c>
      <c r="L151" s="6" t="s">
        <v>93</v>
      </c>
      <c r="M151" s="30">
        <v>0.0345</v>
      </c>
      <c r="N151" s="8">
        <v>0.0149</v>
      </c>
      <c r="O151" s="7">
        <v>508000</v>
      </c>
      <c r="P151" s="7">
        <v>103.84</v>
      </c>
      <c r="Q151" s="7">
        <v>0</v>
      </c>
      <c r="R151" s="7">
        <v>527.51</v>
      </c>
      <c r="S151" s="8">
        <v>0.0028</v>
      </c>
      <c r="T151" s="8">
        <f t="shared" si="2"/>
        <v>0.0014316174883945516</v>
      </c>
      <c r="U151" s="8">
        <f>R151/'סכום נכסי הקרן'!$C$42</f>
        <v>0.0002857193306830637</v>
      </c>
    </row>
    <row r="152" spans="2:21" ht="12.75">
      <c r="B152" s="6" t="s">
        <v>335</v>
      </c>
      <c r="C152" s="17">
        <v>2260420</v>
      </c>
      <c r="D152" s="18" t="s">
        <v>121</v>
      </c>
      <c r="E152" s="6"/>
      <c r="F152" s="18">
        <v>520024126</v>
      </c>
      <c r="G152" s="6" t="s">
        <v>183</v>
      </c>
      <c r="H152" s="6" t="s">
        <v>245</v>
      </c>
      <c r="I152" s="6" t="s">
        <v>170</v>
      </c>
      <c r="J152" s="6"/>
      <c r="K152" s="45">
        <v>2.58</v>
      </c>
      <c r="L152" s="6" t="s">
        <v>93</v>
      </c>
      <c r="M152" s="30">
        <v>0.0624</v>
      </c>
      <c r="N152" s="8">
        <v>0.0177</v>
      </c>
      <c r="O152" s="7">
        <v>830819.14</v>
      </c>
      <c r="P152" s="7">
        <v>112</v>
      </c>
      <c r="Q152" s="7">
        <v>0</v>
      </c>
      <c r="R152" s="7">
        <v>930.52</v>
      </c>
      <c r="S152" s="8">
        <v>0.0054</v>
      </c>
      <c r="T152" s="8">
        <f t="shared" si="2"/>
        <v>0.002525352515214684</v>
      </c>
      <c r="U152" s="8">
        <f>R152/'סכום נכסי הקרן'!$C$42</f>
        <v>0.0005040047612124973</v>
      </c>
    </row>
    <row r="153" spans="2:21" ht="12.75">
      <c r="B153" s="6" t="s">
        <v>336</v>
      </c>
      <c r="C153" s="17">
        <v>1143015</v>
      </c>
      <c r="D153" s="18" t="s">
        <v>121</v>
      </c>
      <c r="E153" s="6"/>
      <c r="F153" s="18">
        <v>1858676</v>
      </c>
      <c r="G153" s="6" t="s">
        <v>183</v>
      </c>
      <c r="H153" s="6" t="s">
        <v>251</v>
      </c>
      <c r="I153" s="6" t="s">
        <v>185</v>
      </c>
      <c r="J153" s="6"/>
      <c r="K153" s="45">
        <v>3.59</v>
      </c>
      <c r="L153" s="6" t="s">
        <v>93</v>
      </c>
      <c r="M153" s="30">
        <v>0.0305</v>
      </c>
      <c r="N153" s="8">
        <v>0.0631</v>
      </c>
      <c r="O153" s="7">
        <v>3471878</v>
      </c>
      <c r="P153" s="7">
        <v>89.4</v>
      </c>
      <c r="Q153" s="7">
        <v>0</v>
      </c>
      <c r="R153" s="7">
        <v>3103.86</v>
      </c>
      <c r="S153" s="8">
        <v>0.0033</v>
      </c>
      <c r="T153" s="8">
        <f t="shared" si="2"/>
        <v>0.008423613310701811</v>
      </c>
      <c r="U153" s="8">
        <f>R153/'סכום נכסי הקרן'!$C$42</f>
        <v>0.0016811677536614172</v>
      </c>
    </row>
    <row r="154" spans="2:21" ht="12.75">
      <c r="B154" s="6" t="s">
        <v>337</v>
      </c>
      <c r="C154" s="17">
        <v>1135656</v>
      </c>
      <c r="D154" s="18" t="s">
        <v>121</v>
      </c>
      <c r="E154" s="6"/>
      <c r="F154" s="18">
        <v>1858676</v>
      </c>
      <c r="G154" s="6" t="s">
        <v>183</v>
      </c>
      <c r="H154" s="6" t="s">
        <v>251</v>
      </c>
      <c r="I154" s="6" t="s">
        <v>185</v>
      </c>
      <c r="J154" s="6"/>
      <c r="K154" s="45">
        <v>1.93</v>
      </c>
      <c r="L154" s="6" t="s">
        <v>93</v>
      </c>
      <c r="M154" s="30">
        <v>0.0445</v>
      </c>
      <c r="N154" s="8">
        <v>0.0337</v>
      </c>
      <c r="O154" s="7">
        <v>250312.5</v>
      </c>
      <c r="P154" s="7">
        <v>102.11</v>
      </c>
      <c r="Q154" s="7">
        <v>0</v>
      </c>
      <c r="R154" s="7">
        <v>255.59</v>
      </c>
      <c r="S154" s="8">
        <v>0.0003</v>
      </c>
      <c r="T154" s="8">
        <f t="shared" si="2"/>
        <v>0.0006936496253317728</v>
      </c>
      <c r="U154" s="8">
        <f>R154/'סכום נכסי הקרן'!$C$42</f>
        <v>0.00013843719309450863</v>
      </c>
    </row>
    <row r="155" spans="2:21" ht="12.75">
      <c r="B155" s="6" t="s">
        <v>338</v>
      </c>
      <c r="C155" s="17">
        <v>6320105</v>
      </c>
      <c r="D155" s="18" t="s">
        <v>121</v>
      </c>
      <c r="E155" s="6"/>
      <c r="F155" s="18">
        <v>520018383</v>
      </c>
      <c r="G155" s="6" t="s">
        <v>328</v>
      </c>
      <c r="H155" s="6" t="s">
        <v>245</v>
      </c>
      <c r="I155" s="6" t="s">
        <v>170</v>
      </c>
      <c r="J155" s="6"/>
      <c r="K155" s="45">
        <v>3.27</v>
      </c>
      <c r="L155" s="6" t="s">
        <v>93</v>
      </c>
      <c r="M155" s="30">
        <v>0.0589</v>
      </c>
      <c r="N155" s="8">
        <v>0.0168</v>
      </c>
      <c r="O155" s="7">
        <v>800015.99</v>
      </c>
      <c r="P155" s="7">
        <v>114.18</v>
      </c>
      <c r="Q155" s="7">
        <v>0</v>
      </c>
      <c r="R155" s="7">
        <v>913.46</v>
      </c>
      <c r="S155" s="8">
        <v>0.0017</v>
      </c>
      <c r="T155" s="8">
        <f t="shared" si="2"/>
        <v>0.00247905311927525</v>
      </c>
      <c r="U155" s="8">
        <f>R155/'סכום נכסי הקרן'!$C$42</f>
        <v>0.0004947644211593171</v>
      </c>
    </row>
    <row r="156" spans="2:21" ht="12.75">
      <c r="B156" s="6" t="s">
        <v>339</v>
      </c>
      <c r="C156" s="17">
        <v>6990212</v>
      </c>
      <c r="D156" s="18" t="s">
        <v>121</v>
      </c>
      <c r="E156" s="6"/>
      <c r="F156" s="18">
        <v>520025438</v>
      </c>
      <c r="G156" s="6" t="s">
        <v>183</v>
      </c>
      <c r="H156" s="6" t="s">
        <v>251</v>
      </c>
      <c r="I156" s="6" t="s">
        <v>185</v>
      </c>
      <c r="J156" s="6"/>
      <c r="K156" s="45">
        <v>6.52</v>
      </c>
      <c r="L156" s="6" t="s">
        <v>93</v>
      </c>
      <c r="M156" s="30">
        <v>0.0395</v>
      </c>
      <c r="N156" s="8">
        <v>0.0467</v>
      </c>
      <c r="O156" s="7">
        <v>2151520.01</v>
      </c>
      <c r="P156" s="7">
        <v>95.8</v>
      </c>
      <c r="Q156" s="7">
        <v>0</v>
      </c>
      <c r="R156" s="7">
        <v>2061.16</v>
      </c>
      <c r="S156" s="8">
        <v>0.001</v>
      </c>
      <c r="T156" s="8">
        <f t="shared" si="2"/>
        <v>0.005593813771074129</v>
      </c>
      <c r="U156" s="8">
        <f>R156/'סכום נכסי הקרן'!$C$42</f>
        <v>0.0011164020694028618</v>
      </c>
    </row>
    <row r="157" spans="2:21" ht="12.75">
      <c r="B157" s="6" t="s">
        <v>340</v>
      </c>
      <c r="C157" s="17">
        <v>6990196</v>
      </c>
      <c r="D157" s="18" t="s">
        <v>121</v>
      </c>
      <c r="E157" s="6"/>
      <c r="F157" s="18">
        <v>520025438</v>
      </c>
      <c r="G157" s="6" t="s">
        <v>183</v>
      </c>
      <c r="H157" s="6" t="s">
        <v>251</v>
      </c>
      <c r="I157" s="6" t="s">
        <v>185</v>
      </c>
      <c r="J157" s="6"/>
      <c r="K157" s="45">
        <v>3.2</v>
      </c>
      <c r="L157" s="6" t="s">
        <v>93</v>
      </c>
      <c r="M157" s="30">
        <v>0.0705</v>
      </c>
      <c r="N157" s="8">
        <v>0.0312</v>
      </c>
      <c r="O157" s="7">
        <v>1057778.08</v>
      </c>
      <c r="P157" s="7">
        <v>112.8</v>
      </c>
      <c r="Q157" s="7">
        <v>0</v>
      </c>
      <c r="R157" s="7">
        <v>1193.17</v>
      </c>
      <c r="S157" s="8">
        <v>0.0023</v>
      </c>
      <c r="T157" s="8">
        <f t="shared" si="2"/>
        <v>0.0032381623829457777</v>
      </c>
      <c r="U157" s="8">
        <f>R157/'סכום נכסי הקרן'!$C$42</f>
        <v>0.0006462659168378062</v>
      </c>
    </row>
    <row r="158" spans="2:21" ht="12.75">
      <c r="B158" s="6" t="s">
        <v>341</v>
      </c>
      <c r="C158" s="17">
        <v>1145432</v>
      </c>
      <c r="D158" s="18" t="s">
        <v>121</v>
      </c>
      <c r="E158" s="6"/>
      <c r="F158" s="18">
        <v>1863501</v>
      </c>
      <c r="G158" s="6" t="s">
        <v>183</v>
      </c>
      <c r="H158" s="6" t="s">
        <v>245</v>
      </c>
      <c r="I158" s="6" t="s">
        <v>170</v>
      </c>
      <c r="J158" s="6"/>
      <c r="K158" s="45">
        <v>2.29</v>
      </c>
      <c r="L158" s="6" t="s">
        <v>93</v>
      </c>
      <c r="M158" s="30">
        <v>0.0495</v>
      </c>
      <c r="N158" s="8">
        <v>0.0713</v>
      </c>
      <c r="O158" s="7">
        <v>673000</v>
      </c>
      <c r="P158" s="7">
        <v>96.68</v>
      </c>
      <c r="Q158" s="7">
        <v>0</v>
      </c>
      <c r="R158" s="7">
        <v>650.66</v>
      </c>
      <c r="S158" s="8">
        <v>0.0018</v>
      </c>
      <c r="T158" s="8">
        <f t="shared" si="2"/>
        <v>0.0017658361642410548</v>
      </c>
      <c r="U158" s="8">
        <f>R158/'סכום נכסי הקרן'!$C$42</f>
        <v>0.00035242201987117255</v>
      </c>
    </row>
    <row r="159" spans="2:21" ht="12.75">
      <c r="B159" s="6" t="s">
        <v>342</v>
      </c>
      <c r="C159" s="17">
        <v>1143080</v>
      </c>
      <c r="D159" s="18" t="s">
        <v>121</v>
      </c>
      <c r="E159" s="6"/>
      <c r="F159" s="18">
        <v>511930125</v>
      </c>
      <c r="G159" s="6" t="s">
        <v>197</v>
      </c>
      <c r="H159" s="6" t="s">
        <v>245</v>
      </c>
      <c r="I159" s="6" t="s">
        <v>170</v>
      </c>
      <c r="J159" s="6"/>
      <c r="K159" s="45">
        <v>5.62</v>
      </c>
      <c r="L159" s="6" t="s">
        <v>93</v>
      </c>
      <c r="M159" s="30">
        <v>0.025</v>
      </c>
      <c r="N159" s="8">
        <v>0.0533</v>
      </c>
      <c r="O159" s="7">
        <v>880975</v>
      </c>
      <c r="P159" s="7">
        <v>86.68</v>
      </c>
      <c r="Q159" s="7">
        <v>0</v>
      </c>
      <c r="R159" s="7">
        <v>763.63</v>
      </c>
      <c r="S159" s="8">
        <v>0.0014</v>
      </c>
      <c r="T159" s="8">
        <f t="shared" si="2"/>
        <v>0.0020724271817837226</v>
      </c>
      <c r="U159" s="8">
        <f>R159/'סכום נכסי הקרן'!$C$42</f>
        <v>0.00041361083674149864</v>
      </c>
    </row>
    <row r="160" spans="2:21" ht="12.75">
      <c r="B160" s="6" t="s">
        <v>343</v>
      </c>
      <c r="C160" s="17">
        <v>1132836</v>
      </c>
      <c r="D160" s="18" t="s">
        <v>121</v>
      </c>
      <c r="E160" s="6"/>
      <c r="F160" s="18">
        <v>511930125</v>
      </c>
      <c r="G160" s="6" t="s">
        <v>197</v>
      </c>
      <c r="H160" s="6" t="s">
        <v>245</v>
      </c>
      <c r="I160" s="6" t="s">
        <v>170</v>
      </c>
      <c r="J160" s="6"/>
      <c r="K160" s="45">
        <v>3.39</v>
      </c>
      <c r="L160" s="6" t="s">
        <v>93</v>
      </c>
      <c r="M160" s="30">
        <v>0.0414</v>
      </c>
      <c r="N160" s="8">
        <v>0.0348</v>
      </c>
      <c r="O160" s="7">
        <v>4481982.22</v>
      </c>
      <c r="P160" s="7">
        <v>102.25</v>
      </c>
      <c r="Q160" s="7">
        <v>664.62</v>
      </c>
      <c r="R160" s="7">
        <v>5247.45</v>
      </c>
      <c r="S160" s="8">
        <v>0.0062</v>
      </c>
      <c r="T160" s="8">
        <f t="shared" si="2"/>
        <v>0.0142411351244071</v>
      </c>
      <c r="U160" s="8">
        <f>R160/'סכום נכסי הקרן'!$C$42</f>
        <v>0.0028422170229812564</v>
      </c>
    </row>
    <row r="161" spans="2:21" ht="12.75">
      <c r="B161" s="6" t="s">
        <v>344</v>
      </c>
      <c r="C161" s="17">
        <v>1118835</v>
      </c>
      <c r="D161" s="18" t="s">
        <v>121</v>
      </c>
      <c r="E161" s="6"/>
      <c r="F161" s="18">
        <v>520044314</v>
      </c>
      <c r="G161" s="6" t="s">
        <v>197</v>
      </c>
      <c r="H161" s="6" t="s">
        <v>245</v>
      </c>
      <c r="I161" s="6" t="s">
        <v>170</v>
      </c>
      <c r="J161" s="6"/>
      <c r="K161" s="45">
        <v>1.48</v>
      </c>
      <c r="L161" s="6" t="s">
        <v>93</v>
      </c>
      <c r="M161" s="30">
        <v>0.01476</v>
      </c>
      <c r="N161" s="8">
        <v>0.0132</v>
      </c>
      <c r="O161" s="7">
        <v>466010.4</v>
      </c>
      <c r="P161" s="7">
        <v>100.24</v>
      </c>
      <c r="Q161" s="7">
        <v>0</v>
      </c>
      <c r="R161" s="7">
        <v>467.13</v>
      </c>
      <c r="S161" s="8">
        <v>0.0014</v>
      </c>
      <c r="T161" s="8">
        <f t="shared" si="2"/>
        <v>0.0012677512793193434</v>
      </c>
      <c r="U161" s="8">
        <f>R161/'סכום נכסי הקרן'!$C$42</f>
        <v>0.0002530152432029337</v>
      </c>
    </row>
    <row r="162" spans="2:21" ht="12.75">
      <c r="B162" s="6" t="s">
        <v>345</v>
      </c>
      <c r="C162" s="17">
        <v>1141415</v>
      </c>
      <c r="D162" s="18" t="s">
        <v>121</v>
      </c>
      <c r="E162" s="6"/>
      <c r="F162" s="18">
        <v>520044314</v>
      </c>
      <c r="G162" s="6" t="s">
        <v>197</v>
      </c>
      <c r="H162" s="6" t="s">
        <v>245</v>
      </c>
      <c r="I162" s="6" t="s">
        <v>170</v>
      </c>
      <c r="J162" s="6"/>
      <c r="K162" s="45">
        <v>2.9</v>
      </c>
      <c r="L162" s="6" t="s">
        <v>93</v>
      </c>
      <c r="M162" s="30">
        <v>0.0216</v>
      </c>
      <c r="N162" s="8">
        <v>0.0166</v>
      </c>
      <c r="O162" s="7">
        <v>1857759</v>
      </c>
      <c r="P162" s="7">
        <v>101.49</v>
      </c>
      <c r="Q162" s="7">
        <v>0</v>
      </c>
      <c r="R162" s="7">
        <v>1885.44</v>
      </c>
      <c r="S162" s="8">
        <v>0.0023</v>
      </c>
      <c r="T162" s="8">
        <f t="shared" si="2"/>
        <v>0.005116924565067247</v>
      </c>
      <c r="U162" s="8">
        <f>R162/'סכום נכסי הקרן'!$C$42</f>
        <v>0.0010212254835796017</v>
      </c>
    </row>
    <row r="163" spans="2:21" ht="12.75">
      <c r="B163" s="6" t="s">
        <v>346</v>
      </c>
      <c r="C163" s="17">
        <v>1156397</v>
      </c>
      <c r="D163" s="18" t="s">
        <v>121</v>
      </c>
      <c r="E163" s="6"/>
      <c r="F163" s="18">
        <v>520044314</v>
      </c>
      <c r="G163" s="6" t="s">
        <v>197</v>
      </c>
      <c r="H163" s="6" t="s">
        <v>245</v>
      </c>
      <c r="I163" s="6" t="s">
        <v>170</v>
      </c>
      <c r="J163" s="6"/>
      <c r="K163" s="45">
        <v>5.73</v>
      </c>
      <c r="L163" s="6" t="s">
        <v>93</v>
      </c>
      <c r="M163" s="30">
        <v>0.04</v>
      </c>
      <c r="N163" s="8">
        <v>0.0354</v>
      </c>
      <c r="O163" s="7">
        <v>2941000</v>
      </c>
      <c r="P163" s="7">
        <v>102.65</v>
      </c>
      <c r="Q163" s="7">
        <v>0</v>
      </c>
      <c r="R163" s="7">
        <v>3018.94</v>
      </c>
      <c r="S163" s="8">
        <v>0.0131</v>
      </c>
      <c r="T163" s="8">
        <f t="shared" si="2"/>
        <v>0.008193147618839164</v>
      </c>
      <c r="U163" s="8">
        <f>R163/'סכום נכסי הקרן'!$C$42</f>
        <v>0.0016351718757413667</v>
      </c>
    </row>
    <row r="164" spans="2:21" ht="12.75">
      <c r="B164" s="6" t="s">
        <v>347</v>
      </c>
      <c r="C164" s="17">
        <v>1137512</v>
      </c>
      <c r="D164" s="18" t="s">
        <v>121</v>
      </c>
      <c r="E164" s="6"/>
      <c r="F164" s="18">
        <v>515328250</v>
      </c>
      <c r="G164" s="6" t="s">
        <v>183</v>
      </c>
      <c r="H164" s="6" t="s">
        <v>251</v>
      </c>
      <c r="I164" s="6" t="s">
        <v>185</v>
      </c>
      <c r="J164" s="6"/>
      <c r="K164" s="45">
        <v>2.96</v>
      </c>
      <c r="L164" s="6" t="s">
        <v>93</v>
      </c>
      <c r="M164" s="30">
        <v>0.035</v>
      </c>
      <c r="N164" s="8">
        <v>0.0162</v>
      </c>
      <c r="O164" s="7">
        <v>2666045.58</v>
      </c>
      <c r="P164" s="7">
        <v>106.99</v>
      </c>
      <c r="Q164" s="7">
        <v>0</v>
      </c>
      <c r="R164" s="7">
        <v>2852.4</v>
      </c>
      <c r="S164" s="8">
        <v>0.0073</v>
      </c>
      <c r="T164" s="8">
        <f t="shared" si="2"/>
        <v>0.007741172155782106</v>
      </c>
      <c r="U164" s="8">
        <f>R164/'סכום נכסי הקרן'!$C$42</f>
        <v>0.0015449675244836513</v>
      </c>
    </row>
    <row r="165" spans="2:21" ht="12.75">
      <c r="B165" s="6" t="s">
        <v>348</v>
      </c>
      <c r="C165" s="17">
        <v>1150812</v>
      </c>
      <c r="D165" s="18" t="s">
        <v>121</v>
      </c>
      <c r="E165" s="6"/>
      <c r="F165" s="18">
        <v>510678816</v>
      </c>
      <c r="G165" s="6" t="s">
        <v>349</v>
      </c>
      <c r="H165" s="6" t="s">
        <v>251</v>
      </c>
      <c r="I165" s="6" t="s">
        <v>185</v>
      </c>
      <c r="J165" s="6"/>
      <c r="K165" s="45">
        <v>4.21</v>
      </c>
      <c r="L165" s="6" t="s">
        <v>93</v>
      </c>
      <c r="M165" s="30">
        <v>0.0325</v>
      </c>
      <c r="N165" s="8">
        <v>0.0245</v>
      </c>
      <c r="O165" s="7">
        <v>2499432</v>
      </c>
      <c r="P165" s="7">
        <v>103.4</v>
      </c>
      <c r="Q165" s="7">
        <v>0</v>
      </c>
      <c r="R165" s="7">
        <v>2584.41</v>
      </c>
      <c r="S165" s="8">
        <v>0.0043</v>
      </c>
      <c r="T165" s="8">
        <f t="shared" si="2"/>
        <v>0.0070138699800605915</v>
      </c>
      <c r="U165" s="8">
        <f>R165/'סכום נכסי הקרן'!$C$42</f>
        <v>0.0013998140232613916</v>
      </c>
    </row>
    <row r="166" spans="2:21" ht="12.75">
      <c r="B166" s="6" t="s">
        <v>350</v>
      </c>
      <c r="C166" s="17">
        <v>1139591</v>
      </c>
      <c r="D166" s="18" t="s">
        <v>121</v>
      </c>
      <c r="E166" s="6"/>
      <c r="F166" s="18">
        <v>514065283</v>
      </c>
      <c r="G166" s="6" t="s">
        <v>211</v>
      </c>
      <c r="H166" s="6" t="s">
        <v>251</v>
      </c>
      <c r="I166" s="6" t="s">
        <v>185</v>
      </c>
      <c r="J166" s="6"/>
      <c r="K166" s="45">
        <v>2.46</v>
      </c>
      <c r="L166" s="6" t="s">
        <v>93</v>
      </c>
      <c r="M166" s="30">
        <v>0.024</v>
      </c>
      <c r="N166" s="8">
        <v>0.0186</v>
      </c>
      <c r="O166" s="7">
        <v>1680226.25</v>
      </c>
      <c r="P166" s="7">
        <v>101.55</v>
      </c>
      <c r="Q166" s="7">
        <v>0</v>
      </c>
      <c r="R166" s="7">
        <v>1706.27</v>
      </c>
      <c r="S166" s="8">
        <v>0.0048</v>
      </c>
      <c r="T166" s="8">
        <f t="shared" si="2"/>
        <v>0.004630672351089025</v>
      </c>
      <c r="U166" s="8">
        <f>R166/'סכום נכסי הקרן'!$C$42</f>
        <v>0.0009241802475111204</v>
      </c>
    </row>
    <row r="167" spans="2:21" ht="12.75">
      <c r="B167" s="6" t="s">
        <v>351</v>
      </c>
      <c r="C167" s="17">
        <v>1410273</v>
      </c>
      <c r="D167" s="18" t="s">
        <v>121</v>
      </c>
      <c r="E167" s="6"/>
      <c r="F167" s="18">
        <v>520034372</v>
      </c>
      <c r="G167" s="6" t="s">
        <v>242</v>
      </c>
      <c r="H167" s="6" t="s">
        <v>251</v>
      </c>
      <c r="I167" s="6" t="s">
        <v>185</v>
      </c>
      <c r="J167" s="6"/>
      <c r="K167" s="45">
        <v>0.42</v>
      </c>
      <c r="L167" s="6" t="s">
        <v>93</v>
      </c>
      <c r="M167" s="30">
        <v>0.0575</v>
      </c>
      <c r="N167" s="8">
        <v>0.0133</v>
      </c>
      <c r="O167" s="7">
        <v>45396.9</v>
      </c>
      <c r="P167" s="7">
        <v>102.31</v>
      </c>
      <c r="Q167" s="7">
        <v>0</v>
      </c>
      <c r="R167" s="7">
        <v>46.45</v>
      </c>
      <c r="S167" s="8">
        <v>0.0006</v>
      </c>
      <c r="T167" s="8">
        <f t="shared" si="2"/>
        <v>0.00012606136819382936</v>
      </c>
      <c r="U167" s="8">
        <f>R167/'סכום נכסי הקרן'!$C$42</f>
        <v>2.515907359145478E-05</v>
      </c>
    </row>
    <row r="168" spans="2:21" ht="12.75">
      <c r="B168" s="6" t="s">
        <v>352</v>
      </c>
      <c r="C168" s="17">
        <v>1136134</v>
      </c>
      <c r="D168" s="18" t="s">
        <v>121</v>
      </c>
      <c r="E168" s="6"/>
      <c r="F168" s="18">
        <v>514892801</v>
      </c>
      <c r="G168" s="6" t="s">
        <v>353</v>
      </c>
      <c r="H168" s="6" t="s">
        <v>245</v>
      </c>
      <c r="I168" s="6" t="s">
        <v>170</v>
      </c>
      <c r="J168" s="6"/>
      <c r="K168" s="45">
        <v>3.09</v>
      </c>
      <c r="L168" s="6" t="s">
        <v>93</v>
      </c>
      <c r="M168" s="30">
        <v>0.0335</v>
      </c>
      <c r="N168" s="8">
        <v>0.0178</v>
      </c>
      <c r="O168" s="7">
        <v>1166666.66</v>
      </c>
      <c r="P168" s="7">
        <v>105.72</v>
      </c>
      <c r="Q168" s="7">
        <v>0</v>
      </c>
      <c r="R168" s="7">
        <v>1233.4</v>
      </c>
      <c r="S168" s="8">
        <v>0.0024</v>
      </c>
      <c r="T168" s="8">
        <f t="shared" si="2"/>
        <v>0.0033473431976376563</v>
      </c>
      <c r="U168" s="8">
        <f>R168/'סכום נכסי הקרן'!$C$42</f>
        <v>0.0006680560036103406</v>
      </c>
    </row>
    <row r="169" spans="2:21" ht="12.75">
      <c r="B169" s="6" t="s">
        <v>354</v>
      </c>
      <c r="C169" s="17">
        <v>1135698</v>
      </c>
      <c r="D169" s="18" t="s">
        <v>121</v>
      </c>
      <c r="E169" s="6"/>
      <c r="F169" s="18">
        <v>520034760</v>
      </c>
      <c r="G169" s="6" t="s">
        <v>183</v>
      </c>
      <c r="H169" s="6" t="s">
        <v>261</v>
      </c>
      <c r="I169" s="6" t="s">
        <v>185</v>
      </c>
      <c r="J169" s="6"/>
      <c r="K169" s="45">
        <v>1.85</v>
      </c>
      <c r="L169" s="6" t="s">
        <v>93</v>
      </c>
      <c r="M169" s="30">
        <v>0.039</v>
      </c>
      <c r="N169" s="8">
        <v>0.0205</v>
      </c>
      <c r="O169" s="7">
        <v>3722100.43</v>
      </c>
      <c r="P169" s="7">
        <v>104.43</v>
      </c>
      <c r="Q169" s="7">
        <v>0</v>
      </c>
      <c r="R169" s="7">
        <v>3886.99</v>
      </c>
      <c r="S169" s="8">
        <v>0.0122</v>
      </c>
      <c r="T169" s="8">
        <f t="shared" si="2"/>
        <v>0.010548961841888756</v>
      </c>
      <c r="U169" s="8">
        <f>R169/'סכום נכסי הקרן'!$C$42</f>
        <v>0.0021053405265715566</v>
      </c>
    </row>
    <row r="170" spans="2:21" ht="12.75">
      <c r="B170" s="6" t="s">
        <v>355</v>
      </c>
      <c r="C170" s="17">
        <v>2510170</v>
      </c>
      <c r="D170" s="18" t="s">
        <v>121</v>
      </c>
      <c r="E170" s="6"/>
      <c r="F170" s="18">
        <v>520036617</v>
      </c>
      <c r="G170" s="6" t="s">
        <v>183</v>
      </c>
      <c r="H170" s="6" t="s">
        <v>264</v>
      </c>
      <c r="I170" s="6" t="s">
        <v>170</v>
      </c>
      <c r="J170" s="6"/>
      <c r="K170" s="45">
        <v>5.17</v>
      </c>
      <c r="L170" s="6" t="s">
        <v>93</v>
      </c>
      <c r="M170" s="30">
        <v>0.049</v>
      </c>
      <c r="N170" s="8">
        <v>0.03</v>
      </c>
      <c r="O170" s="7">
        <v>0.88</v>
      </c>
      <c r="P170" s="7">
        <v>111.38</v>
      </c>
      <c r="Q170" s="7">
        <v>0</v>
      </c>
      <c r="R170" s="7">
        <v>0</v>
      </c>
      <c r="S170" s="8">
        <v>0</v>
      </c>
      <c r="T170" s="8">
        <f t="shared" si="2"/>
        <v>0</v>
      </c>
      <c r="U170" s="8">
        <f>R170/'סכום נכסי הקרן'!$C$42</f>
        <v>0</v>
      </c>
    </row>
    <row r="171" spans="2:21" ht="12.75">
      <c r="B171" s="6" t="s">
        <v>356</v>
      </c>
      <c r="C171" s="17">
        <v>1140102</v>
      </c>
      <c r="D171" s="18" t="s">
        <v>121</v>
      </c>
      <c r="E171" s="6"/>
      <c r="F171" s="18">
        <v>510381601</v>
      </c>
      <c r="G171" s="6" t="s">
        <v>183</v>
      </c>
      <c r="H171" s="6" t="s">
        <v>264</v>
      </c>
      <c r="I171" s="6" t="s">
        <v>170</v>
      </c>
      <c r="J171" s="6"/>
      <c r="K171" s="45">
        <v>4.21</v>
      </c>
      <c r="L171" s="6" t="s">
        <v>93</v>
      </c>
      <c r="M171" s="30">
        <v>0.043</v>
      </c>
      <c r="N171" s="8">
        <v>0.0358</v>
      </c>
      <c r="O171" s="7">
        <v>3099000</v>
      </c>
      <c r="P171" s="7">
        <v>105.17</v>
      </c>
      <c r="Q171" s="7">
        <v>0</v>
      </c>
      <c r="R171" s="7">
        <v>3259.22</v>
      </c>
      <c r="S171" s="8">
        <v>0.0028</v>
      </c>
      <c r="T171" s="8">
        <f t="shared" si="2"/>
        <v>0.008845247200101021</v>
      </c>
      <c r="U171" s="8">
        <f>R171/'סכום נכסי הקרן'!$C$42</f>
        <v>0.0017653165948491117</v>
      </c>
    </row>
    <row r="172" spans="2:21" ht="12.75">
      <c r="B172" s="6" t="s">
        <v>357</v>
      </c>
      <c r="C172" s="17">
        <v>2590362</v>
      </c>
      <c r="D172" s="18" t="s">
        <v>121</v>
      </c>
      <c r="E172" s="6"/>
      <c r="F172" s="18">
        <v>520036658</v>
      </c>
      <c r="G172" s="6" t="s">
        <v>204</v>
      </c>
      <c r="H172" s="6" t="s">
        <v>264</v>
      </c>
      <c r="I172" s="6" t="s">
        <v>170</v>
      </c>
      <c r="J172" s="6"/>
      <c r="K172" s="45">
        <v>1.47</v>
      </c>
      <c r="L172" s="6" t="s">
        <v>93</v>
      </c>
      <c r="M172" s="30">
        <v>0.06</v>
      </c>
      <c r="N172" s="8">
        <v>0.0161</v>
      </c>
      <c r="O172" s="7">
        <v>1192817.39</v>
      </c>
      <c r="P172" s="7">
        <v>106.46</v>
      </c>
      <c r="Q172" s="7">
        <v>0</v>
      </c>
      <c r="R172" s="7">
        <v>1269.87</v>
      </c>
      <c r="S172" s="8">
        <v>0.0029</v>
      </c>
      <c r="T172" s="8">
        <f t="shared" si="2"/>
        <v>0.0034463196905984515</v>
      </c>
      <c r="U172" s="8">
        <f>R172/'סכום נכסי הקרן'!$C$42</f>
        <v>0.0006878095324344602</v>
      </c>
    </row>
    <row r="173" spans="2:21" ht="12.75">
      <c r="B173" s="6" t="s">
        <v>358</v>
      </c>
      <c r="C173" s="17">
        <v>2590388</v>
      </c>
      <c r="D173" s="18" t="s">
        <v>121</v>
      </c>
      <c r="E173" s="6"/>
      <c r="F173" s="18">
        <v>520036658</v>
      </c>
      <c r="G173" s="6" t="s">
        <v>204</v>
      </c>
      <c r="H173" s="6" t="s">
        <v>264</v>
      </c>
      <c r="I173" s="6" t="s">
        <v>170</v>
      </c>
      <c r="J173" s="6"/>
      <c r="K173" s="45">
        <v>3.22</v>
      </c>
      <c r="L173" s="6" t="s">
        <v>93</v>
      </c>
      <c r="M173" s="30">
        <v>0.059</v>
      </c>
      <c r="N173" s="8">
        <v>0.0206</v>
      </c>
      <c r="O173" s="7">
        <v>4427279.3</v>
      </c>
      <c r="P173" s="7">
        <v>112.8</v>
      </c>
      <c r="Q173" s="7">
        <v>0</v>
      </c>
      <c r="R173" s="7">
        <v>4993.97</v>
      </c>
      <c r="S173" s="8">
        <v>0.005</v>
      </c>
      <c r="T173" s="8">
        <f t="shared" si="2"/>
        <v>0.013553211860472293</v>
      </c>
      <c r="U173" s="8">
        <f>R173/'סכום נכסי הקרן'!$C$42</f>
        <v>0.0027049226855439703</v>
      </c>
    </row>
    <row r="174" spans="2:21" ht="12.75">
      <c r="B174" s="6" t="s">
        <v>359</v>
      </c>
      <c r="C174" s="17">
        <v>1134790</v>
      </c>
      <c r="D174" s="18" t="s">
        <v>121</v>
      </c>
      <c r="E174" s="6"/>
      <c r="F174" s="18">
        <v>520044322</v>
      </c>
      <c r="G174" s="6" t="s">
        <v>268</v>
      </c>
      <c r="H174" s="6" t="s">
        <v>264</v>
      </c>
      <c r="I174" s="6" t="s">
        <v>170</v>
      </c>
      <c r="J174" s="6"/>
      <c r="K174" s="45">
        <v>3.51</v>
      </c>
      <c r="L174" s="6" t="s">
        <v>93</v>
      </c>
      <c r="M174" s="30">
        <v>0.043</v>
      </c>
      <c r="N174" s="8">
        <v>0.0378</v>
      </c>
      <c r="O174" s="7">
        <v>11813317</v>
      </c>
      <c r="P174" s="7">
        <v>103.48</v>
      </c>
      <c r="Q174" s="7">
        <v>0</v>
      </c>
      <c r="R174" s="7">
        <v>12224.42</v>
      </c>
      <c r="S174" s="8">
        <v>0.0036</v>
      </c>
      <c r="T174" s="8">
        <f t="shared" si="2"/>
        <v>0.03317604113188399</v>
      </c>
      <c r="U174" s="8">
        <f>R174/'סכום נכסי הקרן'!$C$42</f>
        <v>0.0066212073712131675</v>
      </c>
    </row>
    <row r="175" spans="2:21" ht="12.75">
      <c r="B175" s="6" t="s">
        <v>360</v>
      </c>
      <c r="C175" s="17">
        <v>5760236</v>
      </c>
      <c r="D175" s="18" t="s">
        <v>121</v>
      </c>
      <c r="E175" s="6"/>
      <c r="F175" s="18">
        <v>520028010</v>
      </c>
      <c r="G175" s="6" t="s">
        <v>268</v>
      </c>
      <c r="H175" s="6" t="s">
        <v>264</v>
      </c>
      <c r="I175" s="6" t="s">
        <v>170</v>
      </c>
      <c r="J175" s="6"/>
      <c r="K175" s="45">
        <v>3.12</v>
      </c>
      <c r="L175" s="6" t="s">
        <v>93</v>
      </c>
      <c r="M175" s="30">
        <v>0.043</v>
      </c>
      <c r="N175" s="8">
        <v>0.0193</v>
      </c>
      <c r="O175" s="7">
        <v>4089404.2</v>
      </c>
      <c r="P175" s="7">
        <v>107.91</v>
      </c>
      <c r="Q175" s="7">
        <v>0</v>
      </c>
      <c r="R175" s="7">
        <v>4412.88</v>
      </c>
      <c r="S175" s="8">
        <v>0.0067</v>
      </c>
      <c r="T175" s="8">
        <f t="shared" si="2"/>
        <v>0.01197618278740981</v>
      </c>
      <c r="U175" s="8">
        <f>R175/'סכום נכסי הקרן'!$C$42</f>
        <v>0.0023901824040959948</v>
      </c>
    </row>
    <row r="176" spans="2:21" ht="12.75">
      <c r="B176" s="6" t="s">
        <v>361</v>
      </c>
      <c r="C176" s="17">
        <v>5760202</v>
      </c>
      <c r="D176" s="18" t="s">
        <v>121</v>
      </c>
      <c r="E176" s="6"/>
      <c r="F176" s="18">
        <v>520028010</v>
      </c>
      <c r="G176" s="6" t="s">
        <v>268</v>
      </c>
      <c r="H176" s="6" t="s">
        <v>264</v>
      </c>
      <c r="I176" s="6" t="s">
        <v>170</v>
      </c>
      <c r="J176" s="6"/>
      <c r="K176" s="46"/>
      <c r="L176" s="6" t="s">
        <v>93</v>
      </c>
      <c r="M176" s="30">
        <v>0.0625</v>
      </c>
      <c r="O176" s="7">
        <v>1.79</v>
      </c>
      <c r="P176" s="7">
        <v>103.11</v>
      </c>
      <c r="Q176" s="7">
        <v>0</v>
      </c>
      <c r="R176" s="7">
        <v>0</v>
      </c>
      <c r="S176" s="8">
        <v>0</v>
      </c>
      <c r="T176" s="8">
        <f t="shared" si="2"/>
        <v>0</v>
      </c>
      <c r="U176" s="8">
        <f>R176/'סכום נכסי הקרן'!$C$42</f>
        <v>0</v>
      </c>
    </row>
    <row r="177" spans="2:21" ht="12.75">
      <c r="B177" s="6" t="s">
        <v>362</v>
      </c>
      <c r="C177" s="17">
        <v>5430137</v>
      </c>
      <c r="D177" s="18" t="s">
        <v>121</v>
      </c>
      <c r="E177" s="6"/>
      <c r="F177" s="18">
        <v>520040700</v>
      </c>
      <c r="G177" s="6" t="s">
        <v>242</v>
      </c>
      <c r="H177" s="6" t="s">
        <v>264</v>
      </c>
      <c r="I177" s="6" t="s">
        <v>170</v>
      </c>
      <c r="J177" s="6"/>
      <c r="K177" s="45">
        <v>2.53</v>
      </c>
      <c r="L177" s="6" t="s">
        <v>93</v>
      </c>
      <c r="M177" s="30">
        <v>0.0625</v>
      </c>
      <c r="N177" s="8">
        <v>0.0402</v>
      </c>
      <c r="O177" s="7">
        <v>719030.13</v>
      </c>
      <c r="P177" s="7">
        <v>107.27</v>
      </c>
      <c r="Q177" s="7">
        <v>0</v>
      </c>
      <c r="R177" s="7">
        <v>771.3</v>
      </c>
      <c r="S177" s="8">
        <v>0.0041</v>
      </c>
      <c r="T177" s="8">
        <f t="shared" si="2"/>
        <v>0.00209324291254899</v>
      </c>
      <c r="U177" s="8">
        <f>R177/'סכום נכסי הקרן'!$C$42</f>
        <v>0.000417765198301164</v>
      </c>
    </row>
    <row r="178" spans="2:21" ht="12.75">
      <c r="B178" s="6" t="s">
        <v>363</v>
      </c>
      <c r="C178" s="17">
        <v>1136803</v>
      </c>
      <c r="D178" s="18" t="s">
        <v>121</v>
      </c>
      <c r="E178" s="6"/>
      <c r="F178" s="18">
        <v>512719485</v>
      </c>
      <c r="G178" s="6" t="s">
        <v>183</v>
      </c>
      <c r="H178" s="6" t="s">
        <v>261</v>
      </c>
      <c r="I178" s="6" t="s">
        <v>185</v>
      </c>
      <c r="J178" s="6"/>
      <c r="K178" s="45">
        <v>2.36</v>
      </c>
      <c r="L178" s="6" t="s">
        <v>93</v>
      </c>
      <c r="M178" s="30">
        <v>0.0335</v>
      </c>
      <c r="N178" s="8">
        <v>0.0176</v>
      </c>
      <c r="O178" s="7">
        <v>2000000</v>
      </c>
      <c r="P178" s="7">
        <v>104.61</v>
      </c>
      <c r="Q178" s="7">
        <v>0</v>
      </c>
      <c r="R178" s="7">
        <v>2092.2</v>
      </c>
      <c r="S178" s="8">
        <v>0.0066</v>
      </c>
      <c r="T178" s="8">
        <f t="shared" si="2"/>
        <v>0.005678053703662643</v>
      </c>
      <c r="U178" s="8">
        <f>R178/'סכום נכסי הקרן'!$C$42</f>
        <v>0.001133214505232329</v>
      </c>
    </row>
    <row r="179" spans="2:21" ht="12.75">
      <c r="B179" s="6" t="s">
        <v>364</v>
      </c>
      <c r="C179" s="17">
        <v>1129741</v>
      </c>
      <c r="D179" s="18" t="s">
        <v>121</v>
      </c>
      <c r="E179" s="6"/>
      <c r="F179" s="18">
        <v>520036104</v>
      </c>
      <c r="G179" s="6" t="s">
        <v>183</v>
      </c>
      <c r="H179" s="6" t="s">
        <v>264</v>
      </c>
      <c r="I179" s="6" t="s">
        <v>170</v>
      </c>
      <c r="J179" s="6"/>
      <c r="K179" s="45">
        <v>3.42</v>
      </c>
      <c r="L179" s="6" t="s">
        <v>93</v>
      </c>
      <c r="M179" s="30">
        <v>0.0623</v>
      </c>
      <c r="N179" s="8">
        <v>0.0278</v>
      </c>
      <c r="O179" s="7">
        <v>1223050.04</v>
      </c>
      <c r="P179" s="7">
        <v>113.83</v>
      </c>
      <c r="Q179" s="7">
        <v>0</v>
      </c>
      <c r="R179" s="7">
        <v>1392.2</v>
      </c>
      <c r="S179" s="8">
        <v>0.0024</v>
      </c>
      <c r="T179" s="8">
        <f t="shared" si="2"/>
        <v>0.0037783129558546656</v>
      </c>
      <c r="U179" s="8">
        <f>R179/'סכום נכסי הקרן'!$C$42</f>
        <v>0.000754068078665734</v>
      </c>
    </row>
    <row r="180" spans="2:21" ht="12.75">
      <c r="B180" s="6" t="s">
        <v>365</v>
      </c>
      <c r="C180" s="17">
        <v>1143304</v>
      </c>
      <c r="D180" s="18" t="s">
        <v>121</v>
      </c>
      <c r="E180" s="6"/>
      <c r="F180" s="18">
        <v>1841580</v>
      </c>
      <c r="G180" s="6" t="s">
        <v>183</v>
      </c>
      <c r="H180" s="6" t="s">
        <v>276</v>
      </c>
      <c r="I180" s="6" t="s">
        <v>185</v>
      </c>
      <c r="J180" s="6"/>
      <c r="K180" s="45">
        <v>4.49</v>
      </c>
      <c r="L180" s="6" t="s">
        <v>93</v>
      </c>
      <c r="M180" s="30">
        <v>0.0325</v>
      </c>
      <c r="N180" s="8">
        <v>0.0567</v>
      </c>
      <c r="O180" s="7">
        <v>1025473</v>
      </c>
      <c r="P180" s="7">
        <v>91.4</v>
      </c>
      <c r="Q180" s="7">
        <v>0</v>
      </c>
      <c r="R180" s="7">
        <v>937.28</v>
      </c>
      <c r="S180" s="8">
        <v>0.0013</v>
      </c>
      <c r="T180" s="8">
        <f t="shared" si="2"/>
        <v>0.0025436985830078014</v>
      </c>
      <c r="U180" s="8">
        <f>R180/'סכום נכסי הקרן'!$C$42</f>
        <v>0.0005076662324176261</v>
      </c>
    </row>
    <row r="181" spans="2:21" ht="12.75">
      <c r="B181" s="6" t="s">
        <v>366</v>
      </c>
      <c r="C181" s="17">
        <v>5780093</v>
      </c>
      <c r="D181" s="18" t="s">
        <v>121</v>
      </c>
      <c r="E181" s="6"/>
      <c r="F181" s="18">
        <v>520033473</v>
      </c>
      <c r="G181" s="6" t="s">
        <v>367</v>
      </c>
      <c r="H181" s="6" t="s">
        <v>368</v>
      </c>
      <c r="I181" s="6" t="s">
        <v>170</v>
      </c>
      <c r="J181" s="6"/>
      <c r="K181" s="45">
        <v>0.75</v>
      </c>
      <c r="L181" s="6" t="s">
        <v>93</v>
      </c>
      <c r="M181" s="30">
        <v>0.057</v>
      </c>
      <c r="N181" s="8">
        <v>0.0073</v>
      </c>
      <c r="O181" s="7">
        <v>278656.87</v>
      </c>
      <c r="P181" s="7">
        <v>103.71</v>
      </c>
      <c r="Q181" s="7">
        <v>0</v>
      </c>
      <c r="R181" s="7">
        <v>289</v>
      </c>
      <c r="S181" s="8">
        <v>0.0047</v>
      </c>
      <c r="T181" s="8">
        <f t="shared" si="2"/>
        <v>0.0007843215373092935</v>
      </c>
      <c r="U181" s="8">
        <f>R181/'סכום נכסי הקרן'!$C$42</f>
        <v>0.00015653331039678</v>
      </c>
    </row>
    <row r="182" spans="2:21" ht="12.75">
      <c r="B182" s="6" t="s">
        <v>369</v>
      </c>
      <c r="C182" s="17">
        <v>1140656</v>
      </c>
      <c r="D182" s="18" t="s">
        <v>121</v>
      </c>
      <c r="E182" s="6"/>
      <c r="F182" s="18">
        <v>520043878</v>
      </c>
      <c r="G182" s="6" t="s">
        <v>204</v>
      </c>
      <c r="H182" s="6" t="s">
        <v>276</v>
      </c>
      <c r="I182" s="6" t="s">
        <v>185</v>
      </c>
      <c r="J182" s="6"/>
      <c r="K182" s="45">
        <v>3.25</v>
      </c>
      <c r="L182" s="6" t="s">
        <v>93</v>
      </c>
      <c r="M182" s="30">
        <v>0.0295</v>
      </c>
      <c r="N182" s="8">
        <v>0.0242</v>
      </c>
      <c r="O182" s="7">
        <v>4398745.07</v>
      </c>
      <c r="P182" s="7">
        <v>102</v>
      </c>
      <c r="Q182" s="7">
        <v>0</v>
      </c>
      <c r="R182" s="7">
        <v>4486.72</v>
      </c>
      <c r="S182" s="8">
        <v>0.0159</v>
      </c>
      <c r="T182" s="8">
        <f t="shared" si="2"/>
        <v>0.012176578297150012</v>
      </c>
      <c r="U182" s="8">
        <f>R182/'סכום נכסי הקרן'!$C$42</f>
        <v>0.0024301769357212484</v>
      </c>
    </row>
    <row r="183" spans="2:21" ht="12.75">
      <c r="B183" s="6" t="s">
        <v>370</v>
      </c>
      <c r="C183" s="17">
        <v>6390348</v>
      </c>
      <c r="D183" s="18" t="s">
        <v>121</v>
      </c>
      <c r="E183" s="6"/>
      <c r="F183" s="18">
        <v>520023896</v>
      </c>
      <c r="G183" s="6" t="s">
        <v>268</v>
      </c>
      <c r="H183" s="6" t="s">
        <v>282</v>
      </c>
      <c r="I183" s="6" t="s">
        <v>170</v>
      </c>
      <c r="J183" s="6"/>
      <c r="K183" s="45">
        <v>4.32</v>
      </c>
      <c r="L183" s="6" t="s">
        <v>93</v>
      </c>
      <c r="M183" s="30">
        <v>0.048</v>
      </c>
      <c r="N183" s="8">
        <v>0.0877</v>
      </c>
      <c r="O183" s="7">
        <v>579763</v>
      </c>
      <c r="P183" s="7">
        <v>85.17</v>
      </c>
      <c r="Q183" s="7">
        <v>0</v>
      </c>
      <c r="R183" s="7">
        <v>493.78</v>
      </c>
      <c r="S183" s="8">
        <v>0.0002</v>
      </c>
      <c r="T183" s="8">
        <f t="shared" si="2"/>
        <v>0.001340077123503747</v>
      </c>
      <c r="U183" s="8">
        <f>R183/'סכום נכסי הקרן'!$C$42</f>
        <v>0.0002674498893000762</v>
      </c>
    </row>
    <row r="184" spans="2:21" ht="12.75">
      <c r="B184" s="6" t="s">
        <v>371</v>
      </c>
      <c r="C184" s="17">
        <v>1143544</v>
      </c>
      <c r="D184" s="18" t="s">
        <v>121</v>
      </c>
      <c r="E184" s="6"/>
      <c r="F184" s="18">
        <v>1964054</v>
      </c>
      <c r="G184" s="6" t="s">
        <v>183</v>
      </c>
      <c r="H184" s="6" t="s">
        <v>282</v>
      </c>
      <c r="I184" s="6" t="s">
        <v>170</v>
      </c>
      <c r="J184" s="6"/>
      <c r="K184" s="45">
        <v>3.08</v>
      </c>
      <c r="L184" s="6" t="s">
        <v>93</v>
      </c>
      <c r="M184" s="30">
        <v>0.062</v>
      </c>
      <c r="N184" s="8">
        <v>0.4418</v>
      </c>
      <c r="O184" s="7">
        <v>879963</v>
      </c>
      <c r="P184" s="7">
        <v>37.06</v>
      </c>
      <c r="Q184" s="7">
        <v>0</v>
      </c>
      <c r="R184" s="7">
        <v>326.11</v>
      </c>
      <c r="S184" s="8">
        <v>0.001</v>
      </c>
      <c r="T184" s="8">
        <f t="shared" si="2"/>
        <v>0.0008850349360966564</v>
      </c>
      <c r="U184" s="8">
        <f>R184/'סכום נכסי הקרן'!$C$42</f>
        <v>0.00017663348738233194</v>
      </c>
    </row>
    <row r="185" spans="2:21" ht="12.75">
      <c r="B185" s="6" t="s">
        <v>372</v>
      </c>
      <c r="C185" s="17">
        <v>1138775</v>
      </c>
      <c r="D185" s="18" t="s">
        <v>121</v>
      </c>
      <c r="E185" s="6"/>
      <c r="F185" s="18">
        <v>1328683</v>
      </c>
      <c r="G185" s="6" t="s">
        <v>183</v>
      </c>
      <c r="H185" s="6" t="s">
        <v>373</v>
      </c>
      <c r="I185" s="6" t="s">
        <v>185</v>
      </c>
      <c r="J185" s="6"/>
      <c r="K185" s="45">
        <v>2.88</v>
      </c>
      <c r="L185" s="6" t="s">
        <v>93</v>
      </c>
      <c r="M185" s="30">
        <v>0.052</v>
      </c>
      <c r="N185" s="8">
        <v>0.0385</v>
      </c>
      <c r="O185" s="7">
        <v>1898611.19</v>
      </c>
      <c r="P185" s="7">
        <v>106.44</v>
      </c>
      <c r="Q185" s="7">
        <v>0</v>
      </c>
      <c r="R185" s="7">
        <v>2020.88</v>
      </c>
      <c r="S185" s="8">
        <v>0.0142</v>
      </c>
      <c r="T185" s="8">
        <f t="shared" si="2"/>
        <v>0.00548449726061455</v>
      </c>
      <c r="U185" s="8">
        <f>R185/'סכום נכסי הקרן'!$C$42</f>
        <v>0.0010945849007427154</v>
      </c>
    </row>
    <row r="186" spans="2:21" ht="12.75">
      <c r="B186" s="6" t="s">
        <v>374</v>
      </c>
      <c r="C186" s="17">
        <v>1156025</v>
      </c>
      <c r="D186" s="18" t="s">
        <v>121</v>
      </c>
      <c r="E186" s="6"/>
      <c r="F186" s="18">
        <v>520042177</v>
      </c>
      <c r="G186" s="6" t="s">
        <v>207</v>
      </c>
      <c r="H186" s="6" t="s">
        <v>375</v>
      </c>
      <c r="I186" s="6" t="s">
        <v>185</v>
      </c>
      <c r="J186" s="6"/>
      <c r="K186" s="45">
        <v>4.87</v>
      </c>
      <c r="L186" s="6" t="s">
        <v>93</v>
      </c>
      <c r="M186" s="30">
        <v>0.0545</v>
      </c>
      <c r="N186" s="8">
        <v>0.0349</v>
      </c>
      <c r="O186" s="7">
        <v>527103</v>
      </c>
      <c r="P186" s="7">
        <v>109.89</v>
      </c>
      <c r="Q186" s="7">
        <v>15.5</v>
      </c>
      <c r="R186" s="7">
        <v>594.74</v>
      </c>
      <c r="S186" s="8">
        <v>0.0031</v>
      </c>
      <c r="T186" s="8">
        <f t="shared" si="2"/>
        <v>0.0016140740176447377</v>
      </c>
      <c r="U186" s="8">
        <f>R186/'סכום נכסי הקרן'!$C$42</f>
        <v>0.00032213363676602397</v>
      </c>
    </row>
    <row r="187" spans="2:21" ht="12.75">
      <c r="B187" s="6" t="s">
        <v>376</v>
      </c>
      <c r="C187" s="17">
        <v>1151026</v>
      </c>
      <c r="D187" s="18" t="s">
        <v>121</v>
      </c>
      <c r="E187" s="6"/>
      <c r="F187" s="18">
        <v>520042177</v>
      </c>
      <c r="G187" s="6" t="s">
        <v>207</v>
      </c>
      <c r="H187" s="6" t="s">
        <v>375</v>
      </c>
      <c r="I187" s="6" t="s">
        <v>185</v>
      </c>
      <c r="J187" s="6"/>
      <c r="K187" s="45">
        <v>3.69</v>
      </c>
      <c r="L187" s="6" t="s">
        <v>93</v>
      </c>
      <c r="M187" s="30">
        <v>0.0475</v>
      </c>
      <c r="N187" s="8">
        <v>0.0273</v>
      </c>
      <c r="O187" s="7">
        <v>221457</v>
      </c>
      <c r="P187" s="7">
        <v>107.72</v>
      </c>
      <c r="Q187" s="7">
        <v>2.63</v>
      </c>
      <c r="R187" s="7">
        <v>241.18</v>
      </c>
      <c r="S187" s="8">
        <v>0.0022</v>
      </c>
      <c r="T187" s="8">
        <f t="shared" si="2"/>
        <v>0.0006545421050804686</v>
      </c>
      <c r="U187" s="8">
        <f>R187/'סכום נכסי הקרן'!$C$42</f>
        <v>0.00013063219308475917</v>
      </c>
    </row>
    <row r="188" spans="2:21" ht="12.75">
      <c r="B188" s="6" t="s">
        <v>377</v>
      </c>
      <c r="C188" s="17">
        <v>1120872</v>
      </c>
      <c r="D188" s="18" t="s">
        <v>121</v>
      </c>
      <c r="E188" s="6"/>
      <c r="F188" s="18">
        <v>512832742</v>
      </c>
      <c r="G188" s="6" t="s">
        <v>197</v>
      </c>
      <c r="H188" s="6" t="s">
        <v>378</v>
      </c>
      <c r="I188" s="6" t="s">
        <v>185</v>
      </c>
      <c r="J188" s="6"/>
      <c r="K188" s="46"/>
      <c r="L188" s="6" t="s">
        <v>93</v>
      </c>
      <c r="M188" s="30">
        <v>0.065</v>
      </c>
      <c r="O188" s="7">
        <v>343966.49</v>
      </c>
      <c r="P188" s="7">
        <v>100.04</v>
      </c>
      <c r="Q188" s="7">
        <v>0</v>
      </c>
      <c r="R188" s="7">
        <v>344.1</v>
      </c>
      <c r="S188" s="8">
        <v>0.0015</v>
      </c>
      <c r="T188" s="8">
        <f t="shared" si="2"/>
        <v>0.0009338582733153214</v>
      </c>
      <c r="U188" s="8">
        <f>R188/'סכום נכסי הקרן'!$C$42</f>
        <v>0.00018637755054509342</v>
      </c>
    </row>
    <row r="189" spans="2:21" ht="12.75">
      <c r="B189" s="6" t="s">
        <v>379</v>
      </c>
      <c r="C189" s="17">
        <v>1139203</v>
      </c>
      <c r="D189" s="18" t="s">
        <v>121</v>
      </c>
      <c r="E189" s="6"/>
      <c r="F189" s="18">
        <v>512832742</v>
      </c>
      <c r="G189" s="6" t="s">
        <v>197</v>
      </c>
      <c r="H189" s="6" t="s">
        <v>378</v>
      </c>
      <c r="I189" s="6" t="s">
        <v>185</v>
      </c>
      <c r="J189" s="6"/>
      <c r="K189" s="45">
        <v>4.21</v>
      </c>
      <c r="L189" s="6" t="s">
        <v>93</v>
      </c>
      <c r="M189" s="30">
        <v>0.08</v>
      </c>
      <c r="N189" s="8">
        <v>0.0663</v>
      </c>
      <c r="O189" s="7">
        <v>2471000</v>
      </c>
      <c r="P189" s="7">
        <v>89.8</v>
      </c>
      <c r="Q189" s="7">
        <v>0</v>
      </c>
      <c r="R189" s="7">
        <v>2218.96</v>
      </c>
      <c r="S189" s="8">
        <v>0.0011</v>
      </c>
      <c r="T189" s="8">
        <f t="shared" si="2"/>
        <v>0.006022069613937127</v>
      </c>
      <c r="U189" s="8">
        <f>R189/'סכום נכסי הקרן'!$C$42</f>
        <v>0.001201872506706017</v>
      </c>
    </row>
    <row r="190" spans="2:21" ht="12.75">
      <c r="B190" s="6" t="s">
        <v>380</v>
      </c>
      <c r="C190" s="17">
        <v>1135151</v>
      </c>
      <c r="D190" s="18" t="s">
        <v>121</v>
      </c>
      <c r="E190" s="6"/>
      <c r="F190" s="18">
        <v>511396046</v>
      </c>
      <c r="G190" s="6" t="s">
        <v>197</v>
      </c>
      <c r="H190" s="6" t="s">
        <v>289</v>
      </c>
      <c r="I190" s="6"/>
      <c r="J190" s="6"/>
      <c r="K190" s="45">
        <v>1.93</v>
      </c>
      <c r="L190" s="6" t="s">
        <v>93</v>
      </c>
      <c r="M190" s="30">
        <v>0.046</v>
      </c>
      <c r="N190" s="8">
        <v>0.0317</v>
      </c>
      <c r="O190" s="7">
        <v>1666650</v>
      </c>
      <c r="P190" s="7">
        <v>102.79</v>
      </c>
      <c r="Q190" s="7">
        <v>0</v>
      </c>
      <c r="R190" s="7">
        <v>1713.15</v>
      </c>
      <c r="S190" s="8">
        <v>0.0084</v>
      </c>
      <c r="T190" s="8">
        <f t="shared" si="2"/>
        <v>0.004649344088724624</v>
      </c>
      <c r="U190" s="8">
        <f>R190/'סכום נכסי הקרן'!$C$42</f>
        <v>0.0009279067152465179</v>
      </c>
    </row>
    <row r="191" spans="2:21" ht="12.75">
      <c r="B191" s="6" t="s">
        <v>381</v>
      </c>
      <c r="C191" s="17">
        <v>1139559</v>
      </c>
      <c r="D191" s="18" t="s">
        <v>121</v>
      </c>
      <c r="E191" s="6"/>
      <c r="F191" s="6" t="s">
        <v>382</v>
      </c>
      <c r="G191" s="6" t="s">
        <v>183</v>
      </c>
      <c r="H191" s="6" t="s">
        <v>289</v>
      </c>
      <c r="I191" s="6"/>
      <c r="J191" s="6"/>
      <c r="K191" s="45">
        <v>3.17</v>
      </c>
      <c r="L191" s="6" t="s">
        <v>93</v>
      </c>
      <c r="M191" s="30">
        <v>0.01</v>
      </c>
      <c r="N191" s="8">
        <v>0.3972</v>
      </c>
      <c r="O191" s="7">
        <v>166614.55</v>
      </c>
      <c r="P191" s="7">
        <v>34.4</v>
      </c>
      <c r="Q191" s="7">
        <v>0</v>
      </c>
      <c r="R191" s="7">
        <v>57.32</v>
      </c>
      <c r="S191" s="8">
        <v>0.0006</v>
      </c>
      <c r="T191" s="8">
        <f t="shared" si="2"/>
        <v>0.00015556162809193322</v>
      </c>
      <c r="U191" s="8">
        <f>R191/'סכום נכסי הקרן'!$C$42</f>
        <v>3.104667595828176E-05</v>
      </c>
    </row>
    <row r="192" spans="2:21" ht="12.75">
      <c r="B192" s="6" t="s">
        <v>383</v>
      </c>
      <c r="C192" s="17">
        <v>7560154</v>
      </c>
      <c r="D192" s="18" t="s">
        <v>121</v>
      </c>
      <c r="E192" s="6"/>
      <c r="F192" s="18">
        <v>520029315</v>
      </c>
      <c r="G192" s="6" t="s">
        <v>204</v>
      </c>
      <c r="H192" s="6" t="s">
        <v>289</v>
      </c>
      <c r="I192" s="6"/>
      <c r="J192" s="6"/>
      <c r="K192" s="45">
        <v>3.82</v>
      </c>
      <c r="L192" s="6" t="s">
        <v>93</v>
      </c>
      <c r="M192" s="30">
        <v>0.034517</v>
      </c>
      <c r="N192" s="8">
        <v>0.4253</v>
      </c>
      <c r="O192" s="7">
        <v>2106174.02</v>
      </c>
      <c r="P192" s="7">
        <v>36.74</v>
      </c>
      <c r="Q192" s="7">
        <v>0</v>
      </c>
      <c r="R192" s="7">
        <v>773.81</v>
      </c>
      <c r="S192" s="8">
        <v>0.0036</v>
      </c>
      <c r="T192" s="8">
        <f t="shared" si="2"/>
        <v>0.002100054840087558</v>
      </c>
      <c r="U192" s="8">
        <f>R192/'סכום נכסי הקרן'!$C$42</f>
        <v>0.0004191247090592814</v>
      </c>
    </row>
    <row r="193" spans="2:21" ht="12.75">
      <c r="B193" s="6" t="s">
        <v>384</v>
      </c>
      <c r="C193" s="17">
        <v>7300148</v>
      </c>
      <c r="D193" s="18" t="s">
        <v>121</v>
      </c>
      <c r="E193" s="6"/>
      <c r="F193" s="18">
        <v>520025586</v>
      </c>
      <c r="G193" s="6" t="s">
        <v>268</v>
      </c>
      <c r="H193" s="6" t="s">
        <v>289</v>
      </c>
      <c r="I193" s="6"/>
      <c r="J193" s="6"/>
      <c r="K193" s="45">
        <v>1.05</v>
      </c>
      <c r="L193" s="6" t="s">
        <v>93</v>
      </c>
      <c r="M193" s="30">
        <v>0.0635</v>
      </c>
      <c r="N193" s="8">
        <v>0.0149</v>
      </c>
      <c r="O193" s="7">
        <v>399996</v>
      </c>
      <c r="P193" s="7">
        <v>107.63</v>
      </c>
      <c r="Q193" s="7">
        <v>0</v>
      </c>
      <c r="R193" s="7">
        <v>430.52</v>
      </c>
      <c r="S193" s="8">
        <v>0.0014</v>
      </c>
      <c r="T193" s="8">
        <f t="shared" si="2"/>
        <v>0.0011683948382089863</v>
      </c>
      <c r="U193" s="8">
        <f>R193/'סכום נכסי הקרן'!$C$42</f>
        <v>0.00023318588509350075</v>
      </c>
    </row>
    <row r="194" spans="2:21" ht="12.75">
      <c r="B194" s="13" t="s">
        <v>385</v>
      </c>
      <c r="C194" s="14"/>
      <c r="D194" s="20"/>
      <c r="E194" s="13"/>
      <c r="F194" s="13"/>
      <c r="G194" s="13"/>
      <c r="H194" s="13"/>
      <c r="I194" s="13"/>
      <c r="J194" s="13"/>
      <c r="K194" s="44">
        <v>4.04</v>
      </c>
      <c r="L194" s="13"/>
      <c r="M194" s="42"/>
      <c r="N194" s="16">
        <v>0.0521</v>
      </c>
      <c r="O194" s="15">
        <v>19353821.49</v>
      </c>
      <c r="R194" s="15">
        <v>19182.38</v>
      </c>
      <c r="T194" s="16">
        <f t="shared" si="2"/>
        <v>0.05205935560848113</v>
      </c>
      <c r="U194" s="16">
        <f>R194/'סכום נכסי הקרן'!$C$42</f>
        <v>0.010389901185775034</v>
      </c>
    </row>
    <row r="195" spans="2:21" ht="12.75">
      <c r="B195" s="6" t="s">
        <v>386</v>
      </c>
      <c r="C195" s="17">
        <v>1143023</v>
      </c>
      <c r="D195" s="18" t="s">
        <v>121</v>
      </c>
      <c r="E195" s="6"/>
      <c r="F195" s="18">
        <v>513623314</v>
      </c>
      <c r="G195" s="6" t="s">
        <v>183</v>
      </c>
      <c r="H195" s="6" t="s">
        <v>214</v>
      </c>
      <c r="I195" s="6" t="s">
        <v>185</v>
      </c>
      <c r="J195" s="6"/>
      <c r="K195" s="45">
        <v>5.47</v>
      </c>
      <c r="L195" s="6" t="s">
        <v>93</v>
      </c>
      <c r="M195" s="30">
        <v>0.0378</v>
      </c>
      <c r="N195" s="8">
        <v>0.035</v>
      </c>
      <c r="O195" s="7">
        <v>1310235.93</v>
      </c>
      <c r="P195" s="7">
        <v>106.32</v>
      </c>
      <c r="Q195" s="7">
        <v>0</v>
      </c>
      <c r="R195" s="7">
        <v>1393.04</v>
      </c>
      <c r="S195" s="8">
        <v>0.0057</v>
      </c>
      <c r="T195" s="8">
        <f t="shared" si="2"/>
        <v>0.0037805926447520353</v>
      </c>
      <c r="U195" s="8">
        <f>R195/'סכום נכסי הקרן'!$C$42</f>
        <v>0.0007545230543776138</v>
      </c>
    </row>
    <row r="196" spans="2:21" ht="12.75">
      <c r="B196" s="6" t="s">
        <v>387</v>
      </c>
      <c r="C196" s="17">
        <v>1147479</v>
      </c>
      <c r="D196" s="18" t="s">
        <v>121</v>
      </c>
      <c r="E196" s="6"/>
      <c r="F196" s="18">
        <v>514837111</v>
      </c>
      <c r="G196" s="6" t="s">
        <v>307</v>
      </c>
      <c r="H196" s="6" t="s">
        <v>214</v>
      </c>
      <c r="I196" s="6" t="s">
        <v>185</v>
      </c>
      <c r="J196" s="6"/>
      <c r="K196" s="45">
        <v>4.38</v>
      </c>
      <c r="L196" s="6" t="s">
        <v>93</v>
      </c>
      <c r="M196" s="30">
        <v>0.0548</v>
      </c>
      <c r="N196" s="8">
        <v>0.048</v>
      </c>
      <c r="O196" s="7">
        <v>1336800</v>
      </c>
      <c r="P196" s="7">
        <v>105.14</v>
      </c>
      <c r="Q196" s="7">
        <v>0</v>
      </c>
      <c r="R196" s="7">
        <v>1405.51</v>
      </c>
      <c r="S196" s="8">
        <v>0.0037</v>
      </c>
      <c r="T196" s="8">
        <f t="shared" si="2"/>
        <v>0.003814435169216557</v>
      </c>
      <c r="U196" s="8">
        <f>R196/'סכום נכסי הקרן'!$C$42</f>
        <v>0.0007612772771480216</v>
      </c>
    </row>
    <row r="197" spans="2:21" ht="12.75">
      <c r="B197" s="6" t="s">
        <v>388</v>
      </c>
      <c r="C197" s="17">
        <v>1140417</v>
      </c>
      <c r="D197" s="18" t="s">
        <v>121</v>
      </c>
      <c r="E197" s="6"/>
      <c r="F197" s="18">
        <v>510119068</v>
      </c>
      <c r="G197" s="6" t="s">
        <v>328</v>
      </c>
      <c r="H197" s="6" t="s">
        <v>245</v>
      </c>
      <c r="I197" s="6" t="s">
        <v>170</v>
      </c>
      <c r="J197" s="6"/>
      <c r="K197" s="45">
        <v>4.14</v>
      </c>
      <c r="L197" s="6" t="s">
        <v>93</v>
      </c>
      <c r="M197" s="30">
        <v>0.039</v>
      </c>
      <c r="N197" s="8">
        <v>0.0382</v>
      </c>
      <c r="O197" s="7">
        <v>688000</v>
      </c>
      <c r="P197" s="7">
        <v>97.98</v>
      </c>
      <c r="Q197" s="7">
        <v>0</v>
      </c>
      <c r="R197" s="7">
        <v>674.1</v>
      </c>
      <c r="S197" s="8">
        <v>0.0035</v>
      </c>
      <c r="T197" s="8">
        <f t="shared" si="2"/>
        <v>0.001829450340139082</v>
      </c>
      <c r="U197" s="8">
        <f>R197/'סכום נכסי הקרן'!$C$42</f>
        <v>0.00036511800878363115</v>
      </c>
    </row>
    <row r="198" spans="2:21" ht="12.75">
      <c r="B198" s="6" t="s">
        <v>389</v>
      </c>
      <c r="C198" s="17">
        <v>1142371</v>
      </c>
      <c r="D198" s="18" t="s">
        <v>121</v>
      </c>
      <c r="E198" s="6"/>
      <c r="F198" s="18">
        <v>1504619</v>
      </c>
      <c r="G198" s="6" t="s">
        <v>250</v>
      </c>
      <c r="H198" s="6" t="s">
        <v>245</v>
      </c>
      <c r="I198" s="6" t="s">
        <v>170</v>
      </c>
      <c r="J198" s="6"/>
      <c r="K198" s="45">
        <v>3.33</v>
      </c>
      <c r="L198" s="6" t="s">
        <v>93</v>
      </c>
      <c r="M198" s="30">
        <v>0.0383</v>
      </c>
      <c r="N198" s="8">
        <v>0.0451</v>
      </c>
      <c r="O198" s="7">
        <v>2492900</v>
      </c>
      <c r="P198" s="7">
        <v>99.24</v>
      </c>
      <c r="Q198" s="7">
        <v>0</v>
      </c>
      <c r="R198" s="7">
        <v>2473.95</v>
      </c>
      <c r="S198" s="8">
        <v>0.0051</v>
      </c>
      <c r="T198" s="8">
        <f t="shared" si="2"/>
        <v>0.006714090890056493</v>
      </c>
      <c r="U198" s="8">
        <f>R198/'סכום נכסי הקרן'!$C$42</f>
        <v>0.0013399847171491827</v>
      </c>
    </row>
    <row r="199" spans="2:21" ht="12.75">
      <c r="B199" s="6" t="s">
        <v>390</v>
      </c>
      <c r="C199" s="17">
        <v>1141332</v>
      </c>
      <c r="D199" s="18" t="s">
        <v>121</v>
      </c>
      <c r="E199" s="6"/>
      <c r="F199" s="18">
        <v>550258438</v>
      </c>
      <c r="G199" s="6" t="s">
        <v>307</v>
      </c>
      <c r="H199" s="6" t="s">
        <v>251</v>
      </c>
      <c r="I199" s="6" t="s">
        <v>185</v>
      </c>
      <c r="J199" s="6"/>
      <c r="K199" s="45">
        <v>5.07</v>
      </c>
      <c r="L199" s="6" t="s">
        <v>93</v>
      </c>
      <c r="M199" s="30">
        <v>0.0469</v>
      </c>
      <c r="N199" s="8">
        <v>0.0632</v>
      </c>
      <c r="O199" s="7">
        <v>2823420</v>
      </c>
      <c r="P199" s="7">
        <v>95.22</v>
      </c>
      <c r="Q199" s="7">
        <v>0</v>
      </c>
      <c r="R199" s="7">
        <v>2688.46</v>
      </c>
      <c r="S199" s="8">
        <v>0.0013</v>
      </c>
      <c r="T199" s="8">
        <f t="shared" si="2"/>
        <v>0.007296252872645478</v>
      </c>
      <c r="U199" s="8">
        <f>R199/'סכום נכסי הקרן'!$C$42</f>
        <v>0.0014561714313817548</v>
      </c>
    </row>
    <row r="200" spans="2:21" ht="12.75">
      <c r="B200" s="6" t="s">
        <v>391</v>
      </c>
      <c r="C200" s="17">
        <v>1143593</v>
      </c>
      <c r="D200" s="18" t="s">
        <v>121</v>
      </c>
      <c r="E200" s="6"/>
      <c r="F200" s="18">
        <v>550258438</v>
      </c>
      <c r="G200" s="6" t="s">
        <v>307</v>
      </c>
      <c r="H200" s="6" t="s">
        <v>251</v>
      </c>
      <c r="I200" s="6" t="s">
        <v>185</v>
      </c>
      <c r="J200" s="6"/>
      <c r="K200" s="45">
        <v>5.22</v>
      </c>
      <c r="L200" s="6" t="s">
        <v>93</v>
      </c>
      <c r="M200" s="30">
        <v>0.0469</v>
      </c>
      <c r="N200" s="8">
        <v>0.0646</v>
      </c>
      <c r="O200" s="7">
        <v>2797221.36</v>
      </c>
      <c r="P200" s="7">
        <v>96.06</v>
      </c>
      <c r="Q200" s="7">
        <v>0</v>
      </c>
      <c r="R200" s="7">
        <v>2687.01</v>
      </c>
      <c r="S200" s="8">
        <v>0.0016</v>
      </c>
      <c r="T200" s="8">
        <f t="shared" si="2"/>
        <v>0.007292317695382162</v>
      </c>
      <c r="U200" s="8">
        <f>R200/'סכום נכסי הקרן'!$C$42</f>
        <v>0.00145538605664101</v>
      </c>
    </row>
    <row r="201" spans="2:21" ht="12.75">
      <c r="B201" s="6" t="s">
        <v>392</v>
      </c>
      <c r="C201" s="17">
        <v>2590396</v>
      </c>
      <c r="D201" s="18" t="s">
        <v>121</v>
      </c>
      <c r="E201" s="6"/>
      <c r="F201" s="18">
        <v>520036658</v>
      </c>
      <c r="G201" s="6" t="s">
        <v>204</v>
      </c>
      <c r="H201" s="6" t="s">
        <v>264</v>
      </c>
      <c r="I201" s="6" t="s">
        <v>170</v>
      </c>
      <c r="J201" s="6"/>
      <c r="K201" s="45">
        <v>2.77</v>
      </c>
      <c r="L201" s="6" t="s">
        <v>93</v>
      </c>
      <c r="M201" s="30">
        <v>0.067</v>
      </c>
      <c r="N201" s="8">
        <v>0.0385</v>
      </c>
      <c r="O201" s="7">
        <v>1767000</v>
      </c>
      <c r="P201" s="7">
        <v>99.41</v>
      </c>
      <c r="Q201" s="7">
        <v>0</v>
      </c>
      <c r="R201" s="7">
        <v>1756.57</v>
      </c>
      <c r="S201" s="8">
        <v>0.0015</v>
      </c>
      <c r="T201" s="8">
        <f t="shared" si="2"/>
        <v>0.004767182293395798</v>
      </c>
      <c r="U201" s="8">
        <f>R201/'סכום נכסי הקרן'!$C$42</f>
        <v>0.0009514246264486914</v>
      </c>
    </row>
    <row r="202" spans="2:21" ht="12.75">
      <c r="B202" s="6" t="s">
        <v>393</v>
      </c>
      <c r="C202" s="17">
        <v>2590461</v>
      </c>
      <c r="D202" s="18" t="s">
        <v>121</v>
      </c>
      <c r="E202" s="6"/>
      <c r="F202" s="18">
        <v>520036658</v>
      </c>
      <c r="G202" s="6" t="s">
        <v>204</v>
      </c>
      <c r="H202" s="6" t="s">
        <v>264</v>
      </c>
      <c r="I202" s="6" t="s">
        <v>170</v>
      </c>
      <c r="J202" s="6"/>
      <c r="K202" s="45">
        <v>3.89</v>
      </c>
      <c r="L202" s="6" t="s">
        <v>93</v>
      </c>
      <c r="M202" s="30">
        <v>0.047</v>
      </c>
      <c r="N202" s="8">
        <v>0.0418</v>
      </c>
      <c r="O202" s="7">
        <v>2312500</v>
      </c>
      <c r="P202" s="7">
        <v>100.99</v>
      </c>
      <c r="Q202" s="7">
        <v>0</v>
      </c>
      <c r="R202" s="7">
        <v>2335.39</v>
      </c>
      <c r="S202" s="8">
        <v>0.0031</v>
      </c>
      <c r="T202" s="8">
        <f t="shared" si="2"/>
        <v>0.006338050778604674</v>
      </c>
      <c r="U202" s="8">
        <f>R202/'סכום נכסי הקרן'!$C$42</f>
        <v>0.0012649353901990866</v>
      </c>
    </row>
    <row r="203" spans="2:21" ht="12.75">
      <c r="B203" s="6" t="s">
        <v>394</v>
      </c>
      <c r="C203" s="17">
        <v>5760244</v>
      </c>
      <c r="D203" s="18" t="s">
        <v>121</v>
      </c>
      <c r="E203" s="6"/>
      <c r="F203" s="18">
        <v>520028010</v>
      </c>
      <c r="G203" s="6" t="s">
        <v>268</v>
      </c>
      <c r="H203" s="6" t="s">
        <v>264</v>
      </c>
      <c r="I203" s="6" t="s">
        <v>170</v>
      </c>
      <c r="J203" s="6"/>
      <c r="K203" s="45">
        <v>3.05</v>
      </c>
      <c r="L203" s="6" t="s">
        <v>93</v>
      </c>
      <c r="M203" s="30">
        <v>0.0545</v>
      </c>
      <c r="N203" s="8">
        <v>0.0386</v>
      </c>
      <c r="O203" s="7">
        <v>893599.2</v>
      </c>
      <c r="P203" s="7">
        <v>97.51</v>
      </c>
      <c r="Q203" s="7">
        <v>0</v>
      </c>
      <c r="R203" s="7">
        <v>871.35</v>
      </c>
      <c r="S203" s="8">
        <v>0.0008</v>
      </c>
      <c r="T203" s="8">
        <f t="shared" si="2"/>
        <v>0.00236477014371783</v>
      </c>
      <c r="U203" s="8">
        <f>R203/'סכום נכסי הקרן'!$C$42</f>
        <v>0.00047195605541257524</v>
      </c>
    </row>
    <row r="204" spans="2:21" ht="12.75">
      <c r="B204" s="6" t="s">
        <v>395</v>
      </c>
      <c r="C204" s="17">
        <v>1141365</v>
      </c>
      <c r="D204" s="18" t="s">
        <v>121</v>
      </c>
      <c r="E204" s="6"/>
      <c r="F204" s="18">
        <v>515643484</v>
      </c>
      <c r="G204" s="6" t="s">
        <v>307</v>
      </c>
      <c r="H204" s="6" t="s">
        <v>368</v>
      </c>
      <c r="I204" s="6" t="s">
        <v>170</v>
      </c>
      <c r="J204" s="6"/>
      <c r="K204" s="45">
        <v>1.89</v>
      </c>
      <c r="L204" s="6" t="s">
        <v>93</v>
      </c>
      <c r="M204" s="30">
        <v>0.0775</v>
      </c>
      <c r="N204" s="8">
        <v>0.0525</v>
      </c>
      <c r="O204" s="7">
        <v>87000</v>
      </c>
      <c r="P204" s="7">
        <v>105.17</v>
      </c>
      <c r="Q204" s="7">
        <v>0</v>
      </c>
      <c r="R204" s="7">
        <v>91.5</v>
      </c>
      <c r="S204" s="8">
        <v>0.0006</v>
      </c>
      <c r="T204" s="8">
        <f aca="true" t="shared" si="3" ref="T204:T247">R204/$R$11</f>
        <v>0.00024832325489204275</v>
      </c>
      <c r="U204" s="8">
        <f>R204/'סכום נכסי הקרן'!$C$42</f>
        <v>4.955985432977637E-05</v>
      </c>
    </row>
    <row r="205" spans="2:21" ht="12.75">
      <c r="B205" s="6" t="s">
        <v>396</v>
      </c>
      <c r="C205" s="17">
        <v>1141373</v>
      </c>
      <c r="D205" s="18" t="s">
        <v>121</v>
      </c>
      <c r="E205" s="6"/>
      <c r="F205" s="18">
        <v>515643484</v>
      </c>
      <c r="G205" s="6" t="s">
        <v>307</v>
      </c>
      <c r="H205" s="6" t="s">
        <v>368</v>
      </c>
      <c r="I205" s="6" t="s">
        <v>170</v>
      </c>
      <c r="J205" s="6"/>
      <c r="K205" s="45">
        <v>1.91</v>
      </c>
      <c r="L205" s="6" t="s">
        <v>93</v>
      </c>
      <c r="M205" s="30">
        <v>0.0775</v>
      </c>
      <c r="N205" s="8">
        <v>0.0519</v>
      </c>
      <c r="O205" s="7">
        <v>913000</v>
      </c>
      <c r="P205" s="7">
        <v>108.7</v>
      </c>
      <c r="Q205" s="7">
        <v>0</v>
      </c>
      <c r="R205" s="7">
        <v>992.43</v>
      </c>
      <c r="S205" s="8">
        <v>0.0016</v>
      </c>
      <c r="T205" s="8">
        <f t="shared" si="3"/>
        <v>0.0026933710147815297</v>
      </c>
      <c r="U205" s="8">
        <f>R205/'סכום נכסי הקרן'!$C$42</f>
        <v>0.0005375375544535515</v>
      </c>
    </row>
    <row r="206" spans="2:21" ht="12.75">
      <c r="B206" s="6" t="s">
        <v>397</v>
      </c>
      <c r="C206" s="17">
        <v>1139922</v>
      </c>
      <c r="D206" s="18" t="s">
        <v>121</v>
      </c>
      <c r="E206" s="6"/>
      <c r="F206" s="18">
        <v>511396046</v>
      </c>
      <c r="G206" s="6" t="s">
        <v>197</v>
      </c>
      <c r="H206" s="6" t="s">
        <v>289</v>
      </c>
      <c r="I206" s="6"/>
      <c r="J206" s="6"/>
      <c r="K206" s="45">
        <v>4.05</v>
      </c>
      <c r="L206" s="6" t="s">
        <v>93</v>
      </c>
      <c r="M206" s="30">
        <v>0.0595</v>
      </c>
      <c r="N206" s="8">
        <v>0.0837</v>
      </c>
      <c r="O206" s="7">
        <v>1234145</v>
      </c>
      <c r="P206" s="7">
        <v>85.52</v>
      </c>
      <c r="Q206" s="7">
        <v>0</v>
      </c>
      <c r="R206" s="7">
        <v>1055.44</v>
      </c>
      <c r="S206" s="8">
        <v>0.0013</v>
      </c>
      <c r="T206" s="8">
        <f t="shared" si="3"/>
        <v>0.002864374821237788</v>
      </c>
      <c r="U206" s="8">
        <f>R206/'סכום נכסי הקרן'!$C$42</f>
        <v>0.0005716661492220674</v>
      </c>
    </row>
    <row r="207" spans="2:21" ht="12.75">
      <c r="B207" s="6" t="s">
        <v>398</v>
      </c>
      <c r="C207" s="17">
        <v>1142488</v>
      </c>
      <c r="D207" s="18" t="s">
        <v>121</v>
      </c>
      <c r="E207" s="6"/>
      <c r="F207" s="18">
        <v>515060044</v>
      </c>
      <c r="G207" s="6" t="s">
        <v>307</v>
      </c>
      <c r="H207" s="6" t="s">
        <v>289</v>
      </c>
      <c r="I207" s="6"/>
      <c r="J207" s="6"/>
      <c r="K207" s="45">
        <v>2.85</v>
      </c>
      <c r="L207" s="6" t="s">
        <v>93</v>
      </c>
      <c r="M207" s="30">
        <v>0.02</v>
      </c>
      <c r="N207" s="8">
        <v>0.0772</v>
      </c>
      <c r="O207" s="7">
        <v>698000</v>
      </c>
      <c r="P207" s="7">
        <v>108.54</v>
      </c>
      <c r="Q207" s="7">
        <v>0</v>
      </c>
      <c r="R207" s="7">
        <v>757.61</v>
      </c>
      <c r="S207" s="8">
        <v>0.0011</v>
      </c>
      <c r="T207" s="8">
        <f t="shared" si="3"/>
        <v>0.0020560894113525736</v>
      </c>
      <c r="U207" s="8">
        <f>R207/'סכום נכסי הקרן'!$C$42</f>
        <v>0.00041035017747302594</v>
      </c>
    </row>
    <row r="208" spans="2:21" ht="12.75">
      <c r="B208" s="13" t="s">
        <v>399</v>
      </c>
      <c r="C208" s="14"/>
      <c r="D208" s="20"/>
      <c r="E208" s="13"/>
      <c r="F208" s="13"/>
      <c r="G208" s="13"/>
      <c r="H208" s="13"/>
      <c r="I208" s="13"/>
      <c r="J208" s="13"/>
      <c r="K208" s="46"/>
      <c r="L208" s="13"/>
      <c r="M208" s="42"/>
      <c r="O208" s="15">
        <v>0</v>
      </c>
      <c r="R208" s="15">
        <v>0</v>
      </c>
      <c r="T208" s="16">
        <f t="shared" si="3"/>
        <v>0</v>
      </c>
      <c r="U208" s="16">
        <f>R208/'סכום נכסי הקרן'!$C$42</f>
        <v>0</v>
      </c>
    </row>
    <row r="209" spans="2:21" ht="12.75">
      <c r="B209" s="3" t="s">
        <v>400</v>
      </c>
      <c r="C209" s="12"/>
      <c r="D209" s="19"/>
      <c r="E209" s="3"/>
      <c r="F209" s="3"/>
      <c r="G209" s="3"/>
      <c r="H209" s="3"/>
      <c r="I209" s="3"/>
      <c r="J209" s="3"/>
      <c r="K209" s="43">
        <v>0.72</v>
      </c>
      <c r="L209" s="3"/>
      <c r="M209" s="42"/>
      <c r="N209" s="10">
        <v>0.0447</v>
      </c>
      <c r="O209" s="9">
        <v>8959000</v>
      </c>
      <c r="R209" s="9">
        <v>34450.49</v>
      </c>
      <c r="T209" s="10">
        <f t="shared" si="3"/>
        <v>0.09349571376421606</v>
      </c>
      <c r="U209" s="10">
        <f>R209/'סכום נכסי הקרן'!$C$42</f>
        <v>0.018659685967097456</v>
      </c>
    </row>
    <row r="210" spans="2:21" ht="12.75">
      <c r="B210" s="13" t="s">
        <v>401</v>
      </c>
      <c r="C210" s="14"/>
      <c r="D210" s="20"/>
      <c r="E210" s="13"/>
      <c r="F210" s="13"/>
      <c r="G210" s="13"/>
      <c r="H210" s="13"/>
      <c r="I210" s="13"/>
      <c r="J210" s="13"/>
      <c r="K210" s="46"/>
      <c r="L210" s="13"/>
      <c r="M210" s="42"/>
      <c r="N210" s="16">
        <v>0.0719</v>
      </c>
      <c r="O210" s="15">
        <v>1320000</v>
      </c>
      <c r="R210" s="15">
        <v>5744.57</v>
      </c>
      <c r="T210" s="16">
        <f t="shared" si="3"/>
        <v>0.015590276725193244</v>
      </c>
      <c r="U210" s="16">
        <f>R210/'סכום נכסי הקרן'!$C$42</f>
        <v>0.0031114759823738076</v>
      </c>
    </row>
    <row r="211" spans="2:21" ht="12.75">
      <c r="B211" s="6" t="s">
        <v>402</v>
      </c>
      <c r="C211" s="17" t="s">
        <v>403</v>
      </c>
      <c r="D211" s="18" t="s">
        <v>148</v>
      </c>
      <c r="E211" s="6" t="s">
        <v>404</v>
      </c>
      <c r="F211" s="6"/>
      <c r="G211" s="6" t="s">
        <v>148</v>
      </c>
      <c r="H211" s="6" t="s">
        <v>405</v>
      </c>
      <c r="I211" s="6" t="s">
        <v>150</v>
      </c>
      <c r="J211" s="6"/>
      <c r="K211" s="46"/>
      <c r="L211" s="6" t="s">
        <v>44</v>
      </c>
      <c r="M211" s="30">
        <v>0.0775</v>
      </c>
      <c r="N211" s="8">
        <v>0.0775</v>
      </c>
      <c r="O211" s="7">
        <v>740000</v>
      </c>
      <c r="P211" s="7">
        <v>128.89</v>
      </c>
      <c r="Q211" s="7">
        <v>0</v>
      </c>
      <c r="R211" s="7">
        <v>3401.19</v>
      </c>
      <c r="S211" s="8">
        <v>0.0025</v>
      </c>
      <c r="T211" s="8">
        <f t="shared" si="3"/>
        <v>0.00923054176291002</v>
      </c>
      <c r="U211" s="8">
        <f>R211/'סכום נכסי הקרן'!$C$42</f>
        <v>0.0018422129065343395</v>
      </c>
    </row>
    <row r="212" spans="2:21" ht="12.75">
      <c r="B212" s="6" t="s">
        <v>406</v>
      </c>
      <c r="C212" s="17" t="s">
        <v>407</v>
      </c>
      <c r="D212" s="18" t="s">
        <v>148</v>
      </c>
      <c r="E212" s="6" t="s">
        <v>404</v>
      </c>
      <c r="F212" s="6"/>
      <c r="G212" s="6" t="s">
        <v>216</v>
      </c>
      <c r="H212" s="6" t="s">
        <v>408</v>
      </c>
      <c r="I212" s="6" t="s">
        <v>150</v>
      </c>
      <c r="J212" s="6"/>
      <c r="K212" s="46"/>
      <c r="L212" s="6" t="s">
        <v>44</v>
      </c>
      <c r="M212" s="30">
        <v>0.06375</v>
      </c>
      <c r="N212" s="8">
        <v>0.0638</v>
      </c>
      <c r="O212" s="7">
        <v>580000</v>
      </c>
      <c r="P212" s="7">
        <v>113.3</v>
      </c>
      <c r="Q212" s="7">
        <v>0</v>
      </c>
      <c r="R212" s="7">
        <v>2343.39</v>
      </c>
      <c r="S212" s="8">
        <v>0.001</v>
      </c>
      <c r="T212" s="8">
        <f t="shared" si="3"/>
        <v>0.006359762101436765</v>
      </c>
      <c r="U212" s="8">
        <f>R212/'סכום נכסי הקרן'!$C$42</f>
        <v>0.0012692684922169905</v>
      </c>
    </row>
    <row r="213" spans="2:21" ht="12.75">
      <c r="B213" s="13" t="s">
        <v>409</v>
      </c>
      <c r="C213" s="14"/>
      <c r="D213" s="20"/>
      <c r="E213" s="13"/>
      <c r="F213" s="13"/>
      <c r="G213" s="13"/>
      <c r="H213" s="13"/>
      <c r="I213" s="13"/>
      <c r="J213" s="13"/>
      <c r="K213" s="44">
        <v>0.86</v>
      </c>
      <c r="L213" s="13"/>
      <c r="M213" s="42"/>
      <c r="N213" s="16">
        <v>0.0393</v>
      </c>
      <c r="O213" s="15">
        <v>7639000</v>
      </c>
      <c r="R213" s="15">
        <v>28705.92</v>
      </c>
      <c r="T213" s="16">
        <f t="shared" si="3"/>
        <v>0.0779054370390228</v>
      </c>
      <c r="U213" s="16">
        <f>R213/'סכום נכסי הקרן'!$C$42</f>
        <v>0.015548209984723648</v>
      </c>
    </row>
    <row r="214" spans="2:21" ht="12.75">
      <c r="B214" s="6" t="s">
        <v>410</v>
      </c>
      <c r="C214" s="17" t="s">
        <v>411</v>
      </c>
      <c r="D214" s="18" t="s">
        <v>412</v>
      </c>
      <c r="E214" s="6" t="s">
        <v>404</v>
      </c>
      <c r="F214" s="6"/>
      <c r="G214" s="6" t="s">
        <v>413</v>
      </c>
      <c r="H214" s="6" t="s">
        <v>414</v>
      </c>
      <c r="I214" s="6" t="s">
        <v>150</v>
      </c>
      <c r="J214" s="6"/>
      <c r="K214" s="45">
        <v>0.53</v>
      </c>
      <c r="L214" s="6" t="s">
        <v>44</v>
      </c>
      <c r="M214" s="30">
        <v>0.051</v>
      </c>
      <c r="N214" s="8">
        <v>0.0232</v>
      </c>
      <c r="O214" s="7">
        <v>190000</v>
      </c>
      <c r="P214" s="7">
        <v>103.84</v>
      </c>
      <c r="Q214" s="7">
        <v>0</v>
      </c>
      <c r="R214" s="7">
        <v>703.56</v>
      </c>
      <c r="S214" s="8">
        <v>0.0002</v>
      </c>
      <c r="T214" s="8">
        <f t="shared" si="3"/>
        <v>0.0019094022864682577</v>
      </c>
      <c r="U214" s="8">
        <f>R214/'סכום נכסי הקרן'!$C$42</f>
        <v>0.00038107465696456236</v>
      </c>
    </row>
    <row r="215" spans="2:21" ht="12.75">
      <c r="B215" s="6" t="s">
        <v>415</v>
      </c>
      <c r="C215" s="17" t="s">
        <v>416</v>
      </c>
      <c r="D215" s="18" t="s">
        <v>417</v>
      </c>
      <c r="E215" s="6" t="s">
        <v>404</v>
      </c>
      <c r="F215" s="6"/>
      <c r="G215" s="6" t="s">
        <v>242</v>
      </c>
      <c r="H215" s="6" t="s">
        <v>414</v>
      </c>
      <c r="I215" s="6" t="s">
        <v>418</v>
      </c>
      <c r="J215" s="6"/>
      <c r="K215" s="45">
        <v>0.99</v>
      </c>
      <c r="L215" s="6" t="s">
        <v>44</v>
      </c>
      <c r="M215" s="30">
        <v>0.05125</v>
      </c>
      <c r="N215" s="8">
        <v>0.0231</v>
      </c>
      <c r="O215" s="7">
        <v>104000</v>
      </c>
      <c r="P215" s="7">
        <v>102.78</v>
      </c>
      <c r="Q215" s="7">
        <v>0</v>
      </c>
      <c r="R215" s="7">
        <v>381.19</v>
      </c>
      <c r="S215" s="8">
        <v>0.0001</v>
      </c>
      <c r="T215" s="8">
        <f t="shared" si="3"/>
        <v>0.001034517393795604</v>
      </c>
      <c r="U215" s="8">
        <f>R215/'סכום נכסי הקרן'!$C$42</f>
        <v>0.00020646689477560058</v>
      </c>
    </row>
    <row r="216" spans="2:21" ht="12.75">
      <c r="B216" s="6" t="s">
        <v>419</v>
      </c>
      <c r="C216" s="17" t="s">
        <v>420</v>
      </c>
      <c r="D216" s="18" t="s">
        <v>148</v>
      </c>
      <c r="E216" s="6" t="s">
        <v>404</v>
      </c>
      <c r="F216" s="6"/>
      <c r="G216" s="6" t="s">
        <v>421</v>
      </c>
      <c r="H216" s="6" t="s">
        <v>422</v>
      </c>
      <c r="I216" s="6" t="s">
        <v>150</v>
      </c>
      <c r="J216" s="6"/>
      <c r="K216" s="46"/>
      <c r="L216" s="6" t="s">
        <v>44</v>
      </c>
      <c r="M216" s="30">
        <v>0.033</v>
      </c>
      <c r="N216" s="8">
        <v>0.033</v>
      </c>
      <c r="O216" s="7">
        <v>53000</v>
      </c>
      <c r="P216" s="7">
        <v>104.57</v>
      </c>
      <c r="Q216" s="7">
        <v>0</v>
      </c>
      <c r="R216" s="7">
        <v>197.63</v>
      </c>
      <c r="S216" s="8">
        <v>0</v>
      </c>
      <c r="T216" s="8">
        <f t="shared" si="3"/>
        <v>0.0005363510914132721</v>
      </c>
      <c r="U216" s="8">
        <f>R216/'סכום נכסי הקרן'!$C$42</f>
        <v>0.00010704386897479457</v>
      </c>
    </row>
    <row r="217" spans="2:21" ht="12.75">
      <c r="B217" s="6" t="s">
        <v>423</v>
      </c>
      <c r="C217" s="17" t="s">
        <v>424</v>
      </c>
      <c r="D217" s="18" t="s">
        <v>148</v>
      </c>
      <c r="E217" s="6" t="s">
        <v>404</v>
      </c>
      <c r="F217" s="6"/>
      <c r="G217" s="6" t="s">
        <v>413</v>
      </c>
      <c r="H217" s="6" t="s">
        <v>422</v>
      </c>
      <c r="I217" s="6" t="s">
        <v>150</v>
      </c>
      <c r="J217" s="6"/>
      <c r="K217" s="46"/>
      <c r="L217" s="6" t="s">
        <v>44</v>
      </c>
      <c r="M217" s="30">
        <v>0.042</v>
      </c>
      <c r="N217" s="8">
        <v>0.042</v>
      </c>
      <c r="O217" s="7">
        <v>290000</v>
      </c>
      <c r="P217" s="7">
        <v>107.69</v>
      </c>
      <c r="Q217" s="7">
        <v>0</v>
      </c>
      <c r="R217" s="7">
        <v>1113.71</v>
      </c>
      <c r="S217" s="8">
        <v>0.0001</v>
      </c>
      <c r="T217" s="8">
        <f t="shared" si="3"/>
        <v>0.003022514668916032</v>
      </c>
      <c r="U217" s="8">
        <f>R217/'סכום נכסי הקרן'!$C$42</f>
        <v>0.0006032273810449752</v>
      </c>
    </row>
    <row r="218" spans="2:21" ht="12.75">
      <c r="B218" s="6" t="s">
        <v>425</v>
      </c>
      <c r="C218" s="17" t="s">
        <v>426</v>
      </c>
      <c r="D218" s="18" t="s">
        <v>427</v>
      </c>
      <c r="E218" s="6" t="s">
        <v>404</v>
      </c>
      <c r="F218" s="6"/>
      <c r="G218" s="6" t="s">
        <v>428</v>
      </c>
      <c r="H218" s="6" t="s">
        <v>422</v>
      </c>
      <c r="I218" s="6" t="s">
        <v>150</v>
      </c>
      <c r="J218" s="6"/>
      <c r="K218" s="46"/>
      <c r="L218" s="6" t="s">
        <v>44</v>
      </c>
      <c r="M218" s="30">
        <v>0.0475</v>
      </c>
      <c r="N218" s="8">
        <v>0.0475</v>
      </c>
      <c r="O218" s="7">
        <v>100000</v>
      </c>
      <c r="P218" s="7">
        <v>106.95</v>
      </c>
      <c r="Q218" s="7">
        <v>0</v>
      </c>
      <c r="R218" s="7">
        <v>381.38</v>
      </c>
      <c r="S218" s="8">
        <v>0.0002</v>
      </c>
      <c r="T218" s="8">
        <f t="shared" si="3"/>
        <v>0.0010350330377128663</v>
      </c>
      <c r="U218" s="8">
        <f>R218/'סכום נכסי הקרן'!$C$42</f>
        <v>0.00020656980594852578</v>
      </c>
    </row>
    <row r="219" spans="2:21" ht="12.75">
      <c r="B219" s="6" t="s">
        <v>429</v>
      </c>
      <c r="C219" s="17" t="s">
        <v>430</v>
      </c>
      <c r="D219" s="18" t="s">
        <v>431</v>
      </c>
      <c r="E219" s="6" t="s">
        <v>404</v>
      </c>
      <c r="F219" s="6"/>
      <c r="G219" s="6" t="s">
        <v>169</v>
      </c>
      <c r="H219" s="6" t="s">
        <v>422</v>
      </c>
      <c r="I219" s="6" t="s">
        <v>150</v>
      </c>
      <c r="J219" s="6"/>
      <c r="K219" s="46"/>
      <c r="L219" s="6" t="s">
        <v>44</v>
      </c>
      <c r="M219" s="30">
        <v>0.035841</v>
      </c>
      <c r="N219" s="8">
        <v>0.0358</v>
      </c>
      <c r="O219" s="7">
        <v>450000</v>
      </c>
      <c r="P219" s="7">
        <v>103.07</v>
      </c>
      <c r="Q219" s="7">
        <v>0</v>
      </c>
      <c r="R219" s="7">
        <v>1653.89</v>
      </c>
      <c r="S219" s="8">
        <v>0.0003</v>
      </c>
      <c r="T219" s="8">
        <f t="shared" si="3"/>
        <v>0.004488517464845908</v>
      </c>
      <c r="U219" s="8">
        <f>R219/'סכום נכסי הקרן'!$C$42</f>
        <v>0.0008958092620488944</v>
      </c>
    </row>
    <row r="220" spans="2:21" ht="12.75">
      <c r="B220" s="6" t="s">
        <v>432</v>
      </c>
      <c r="C220" s="17" t="s">
        <v>433</v>
      </c>
      <c r="D220" s="18" t="s">
        <v>431</v>
      </c>
      <c r="E220" s="6" t="s">
        <v>404</v>
      </c>
      <c r="F220" s="6"/>
      <c r="G220" s="6" t="s">
        <v>169</v>
      </c>
      <c r="H220" s="6" t="s">
        <v>422</v>
      </c>
      <c r="I220" s="6" t="s">
        <v>150</v>
      </c>
      <c r="J220" s="6"/>
      <c r="K220" s="46"/>
      <c r="L220" s="6" t="s">
        <v>44</v>
      </c>
      <c r="M220" s="30">
        <v>0.04</v>
      </c>
      <c r="N220" s="8">
        <v>0.04</v>
      </c>
      <c r="O220" s="7">
        <v>297000</v>
      </c>
      <c r="P220" s="7">
        <v>107.45</v>
      </c>
      <c r="Q220" s="7">
        <v>0</v>
      </c>
      <c r="R220" s="7">
        <v>1138</v>
      </c>
      <c r="S220" s="8">
        <v>0.0001</v>
      </c>
      <c r="T220" s="8">
        <f t="shared" si="3"/>
        <v>0.0030884356728649687</v>
      </c>
      <c r="U220" s="8">
        <f>R220/'סכום נכסי הקרן'!$C$42</f>
        <v>0.0006163837620468361</v>
      </c>
    </row>
    <row r="221" spans="2:21" ht="12.75">
      <c r="B221" s="6" t="s">
        <v>434</v>
      </c>
      <c r="C221" s="17" t="s">
        <v>435</v>
      </c>
      <c r="D221" s="18" t="s">
        <v>148</v>
      </c>
      <c r="E221" s="6" t="s">
        <v>404</v>
      </c>
      <c r="F221" s="6"/>
      <c r="G221" s="6" t="s">
        <v>413</v>
      </c>
      <c r="H221" s="6" t="s">
        <v>436</v>
      </c>
      <c r="I221" s="6" t="s">
        <v>437</v>
      </c>
      <c r="J221" s="6"/>
      <c r="K221" s="46"/>
      <c r="L221" s="6" t="s">
        <v>44</v>
      </c>
      <c r="M221" s="30">
        <v>0.03375</v>
      </c>
      <c r="N221" s="8">
        <v>0.0338</v>
      </c>
      <c r="O221" s="7">
        <v>334000</v>
      </c>
      <c r="P221" s="7">
        <v>103.31</v>
      </c>
      <c r="Q221" s="7">
        <v>0</v>
      </c>
      <c r="R221" s="7">
        <v>1230.49</v>
      </c>
      <c r="S221" s="8">
        <v>0.0002</v>
      </c>
      <c r="T221" s="8">
        <f t="shared" si="3"/>
        <v>0.003339445703957483</v>
      </c>
      <c r="U221" s="8">
        <f>R221/'סכום נכסי הקרן'!$C$42</f>
        <v>0.000666479837751328</v>
      </c>
    </row>
    <row r="222" spans="2:21" ht="12.75">
      <c r="B222" s="6" t="s">
        <v>438</v>
      </c>
      <c r="C222" s="17" t="s">
        <v>439</v>
      </c>
      <c r="D222" s="18" t="s">
        <v>148</v>
      </c>
      <c r="E222" s="6" t="s">
        <v>404</v>
      </c>
      <c r="F222" s="6"/>
      <c r="G222" s="6" t="s">
        <v>211</v>
      </c>
      <c r="H222" s="6" t="s">
        <v>422</v>
      </c>
      <c r="I222" s="6" t="s">
        <v>150</v>
      </c>
      <c r="J222" s="6"/>
      <c r="K222" s="46"/>
      <c r="L222" s="6" t="s">
        <v>44</v>
      </c>
      <c r="M222" s="30">
        <v>0.055</v>
      </c>
      <c r="N222" s="8">
        <v>0.055</v>
      </c>
      <c r="O222" s="7">
        <v>31000</v>
      </c>
      <c r="P222" s="7">
        <v>105.36</v>
      </c>
      <c r="Q222" s="7">
        <v>0</v>
      </c>
      <c r="R222" s="7">
        <v>116.47</v>
      </c>
      <c r="S222" s="8">
        <v>0.0001</v>
      </c>
      <c r="T222" s="8">
        <f t="shared" si="3"/>
        <v>0.0003160897212817073</v>
      </c>
      <c r="U222" s="8">
        <f>R222/'סכום נכסי הקרן'!$C$42</f>
        <v>6.308454900315905E-05</v>
      </c>
    </row>
    <row r="223" spans="2:21" ht="12.75">
      <c r="B223" s="6" t="s">
        <v>440</v>
      </c>
      <c r="C223" s="17" t="s">
        <v>441</v>
      </c>
      <c r="D223" s="18" t="s">
        <v>431</v>
      </c>
      <c r="E223" s="6" t="s">
        <v>404</v>
      </c>
      <c r="F223" s="6"/>
      <c r="G223" s="6" t="s">
        <v>169</v>
      </c>
      <c r="H223" s="6" t="s">
        <v>422</v>
      </c>
      <c r="I223" s="6" t="s">
        <v>150</v>
      </c>
      <c r="J223" s="6"/>
      <c r="K223" s="46"/>
      <c r="L223" s="6" t="s">
        <v>44</v>
      </c>
      <c r="M223" s="30">
        <v>0.036416</v>
      </c>
      <c r="N223" s="8">
        <v>0.0364</v>
      </c>
      <c r="O223" s="7">
        <v>220000</v>
      </c>
      <c r="P223" s="7">
        <v>100.46</v>
      </c>
      <c r="Q223" s="7">
        <v>0</v>
      </c>
      <c r="R223" s="7">
        <v>788.15</v>
      </c>
      <c r="S223" s="8">
        <v>0.0004</v>
      </c>
      <c r="T223" s="8">
        <f t="shared" si="3"/>
        <v>0.0021389723862640818</v>
      </c>
      <c r="U223" s="8">
        <f>R223/'סכום נכסי הקרן'!$C$42</f>
        <v>0.00042689179442637423</v>
      </c>
    </row>
    <row r="224" spans="2:21" ht="12.75">
      <c r="B224" s="6" t="s">
        <v>442</v>
      </c>
      <c r="C224" s="17" t="s">
        <v>443</v>
      </c>
      <c r="D224" s="18" t="s">
        <v>431</v>
      </c>
      <c r="E224" s="6" t="s">
        <v>404</v>
      </c>
      <c r="F224" s="6"/>
      <c r="G224" s="6" t="s">
        <v>413</v>
      </c>
      <c r="H224" s="6" t="s">
        <v>422</v>
      </c>
      <c r="I224" s="6" t="s">
        <v>150</v>
      </c>
      <c r="J224" s="6"/>
      <c r="K224" s="46"/>
      <c r="L224" s="6" t="s">
        <v>44</v>
      </c>
      <c r="M224" s="42"/>
      <c r="O224" s="7">
        <v>600000</v>
      </c>
      <c r="P224" s="7">
        <v>102.69</v>
      </c>
      <c r="Q224" s="7">
        <v>0</v>
      </c>
      <c r="R224" s="7">
        <v>2197.1</v>
      </c>
      <c r="S224" s="8">
        <v>0.0002</v>
      </c>
      <c r="T224" s="8">
        <f t="shared" si="3"/>
        <v>0.005962743424298438</v>
      </c>
      <c r="U224" s="8">
        <f>R224/'סכום נכסי הקרן'!$C$42</f>
        <v>0.0011900323054420945</v>
      </c>
    </row>
    <row r="225" spans="2:21" ht="12.75">
      <c r="B225" s="6" t="s">
        <v>444</v>
      </c>
      <c r="C225" s="17" t="s">
        <v>445</v>
      </c>
      <c r="D225" s="18" t="s">
        <v>148</v>
      </c>
      <c r="E225" s="6" t="s">
        <v>404</v>
      </c>
      <c r="F225" s="6"/>
      <c r="G225" s="6" t="s">
        <v>353</v>
      </c>
      <c r="H225" s="6" t="s">
        <v>405</v>
      </c>
      <c r="I225" s="6" t="s">
        <v>150</v>
      </c>
      <c r="J225" s="6"/>
      <c r="K225" s="46"/>
      <c r="L225" s="6" t="s">
        <v>44</v>
      </c>
      <c r="M225" s="30">
        <v>0.05625</v>
      </c>
      <c r="N225" s="8">
        <v>0.0563</v>
      </c>
      <c r="O225" s="7">
        <v>390000</v>
      </c>
      <c r="P225" s="7">
        <v>110.47</v>
      </c>
      <c r="Q225" s="7">
        <v>0</v>
      </c>
      <c r="R225" s="7">
        <v>1536.34</v>
      </c>
      <c r="S225" s="8">
        <v>0.0007</v>
      </c>
      <c r="T225" s="8">
        <f t="shared" si="3"/>
        <v>0.004169496714981868</v>
      </c>
      <c r="U225" s="8">
        <f>R225/'סכום נכסי הקרן'!$C$42</f>
        <v>0.0008321397442733182</v>
      </c>
    </row>
    <row r="226" spans="2:21" ht="12.75">
      <c r="B226" s="6" t="s">
        <v>446</v>
      </c>
      <c r="C226" s="17" t="s">
        <v>447</v>
      </c>
      <c r="D226" s="18" t="s">
        <v>148</v>
      </c>
      <c r="E226" s="6" t="s">
        <v>404</v>
      </c>
      <c r="F226" s="6"/>
      <c r="G226" s="6" t="s">
        <v>169</v>
      </c>
      <c r="H226" s="6" t="s">
        <v>405</v>
      </c>
      <c r="I226" s="6" t="s">
        <v>150</v>
      </c>
      <c r="J226" s="6"/>
      <c r="K226" s="46"/>
      <c r="L226" s="6" t="s">
        <v>44</v>
      </c>
      <c r="M226" s="30">
        <v>0.0345</v>
      </c>
      <c r="N226" s="8">
        <v>0.0345</v>
      </c>
      <c r="O226" s="7">
        <v>130000</v>
      </c>
      <c r="P226" s="7">
        <v>102.96</v>
      </c>
      <c r="Q226" s="7">
        <v>0</v>
      </c>
      <c r="R226" s="7">
        <v>477.31</v>
      </c>
      <c r="S226" s="8">
        <v>0.0001</v>
      </c>
      <c r="T226" s="8">
        <f t="shared" si="3"/>
        <v>0.0012953789376231794</v>
      </c>
      <c r="U226" s="8">
        <f>R226/'סכום נכסי הקרן'!$C$42</f>
        <v>0.0002585291155207165</v>
      </c>
    </row>
    <row r="227" spans="2:21" ht="12.75">
      <c r="B227" s="6" t="s">
        <v>448</v>
      </c>
      <c r="C227" s="17" t="s">
        <v>449</v>
      </c>
      <c r="D227" s="18" t="s">
        <v>148</v>
      </c>
      <c r="E227" s="6" t="s">
        <v>404</v>
      </c>
      <c r="F227" s="6"/>
      <c r="G227" s="6" t="s">
        <v>450</v>
      </c>
      <c r="H227" s="6" t="s">
        <v>405</v>
      </c>
      <c r="I227" s="6" t="s">
        <v>150</v>
      </c>
      <c r="J227" s="6"/>
      <c r="K227" s="46"/>
      <c r="L227" s="6" t="s">
        <v>44</v>
      </c>
      <c r="M227" s="30">
        <v>0.055</v>
      </c>
      <c r="N227" s="8">
        <v>0.055</v>
      </c>
      <c r="O227" s="7">
        <v>310000</v>
      </c>
      <c r="P227" s="7">
        <v>90.85</v>
      </c>
      <c r="Q227" s="7">
        <v>0</v>
      </c>
      <c r="R227" s="7">
        <v>1004.3</v>
      </c>
      <c r="S227" s="8">
        <v>0.0005</v>
      </c>
      <c r="T227" s="8">
        <f t="shared" si="3"/>
        <v>0.002725585190033645</v>
      </c>
      <c r="U227" s="8">
        <f>R227/'סכום נכסי הקרן'!$C$42</f>
        <v>0.0005439667945726164</v>
      </c>
    </row>
    <row r="228" spans="2:21" ht="12.75">
      <c r="B228" s="6" t="s">
        <v>451</v>
      </c>
      <c r="C228" s="17" t="s">
        <v>452</v>
      </c>
      <c r="D228" s="18" t="s">
        <v>148</v>
      </c>
      <c r="E228" s="6" t="s">
        <v>404</v>
      </c>
      <c r="F228" s="6"/>
      <c r="G228" s="6" t="s">
        <v>169</v>
      </c>
      <c r="H228" s="6" t="s">
        <v>405</v>
      </c>
      <c r="I228" s="6" t="s">
        <v>150</v>
      </c>
      <c r="J228" s="6"/>
      <c r="K228" s="46"/>
      <c r="L228" s="6" t="s">
        <v>44</v>
      </c>
      <c r="M228" s="30">
        <v>0.047</v>
      </c>
      <c r="N228" s="8">
        <v>0.047</v>
      </c>
      <c r="O228" s="7">
        <v>290000</v>
      </c>
      <c r="P228" s="7">
        <v>105.45</v>
      </c>
      <c r="Q228" s="7">
        <v>0</v>
      </c>
      <c r="R228" s="7">
        <v>1090.45</v>
      </c>
      <c r="S228" s="8">
        <v>0.0002</v>
      </c>
      <c r="T228" s="8">
        <f t="shared" si="3"/>
        <v>0.002959388997781727</v>
      </c>
      <c r="U228" s="8">
        <f>R228/'סכום נכסי הקרן'!$C$42</f>
        <v>0.0005906288869279195</v>
      </c>
    </row>
    <row r="229" spans="2:21" ht="12.75">
      <c r="B229" s="6" t="s">
        <v>453</v>
      </c>
      <c r="C229" s="17" t="s">
        <v>454</v>
      </c>
      <c r="D229" s="18" t="s">
        <v>148</v>
      </c>
      <c r="E229" s="6" t="s">
        <v>404</v>
      </c>
      <c r="F229" s="6"/>
      <c r="G229" s="6" t="s">
        <v>148</v>
      </c>
      <c r="H229" s="6" t="s">
        <v>405</v>
      </c>
      <c r="I229" s="6" t="s">
        <v>150</v>
      </c>
      <c r="J229" s="6"/>
      <c r="K229" s="45">
        <v>4.79</v>
      </c>
      <c r="L229" s="6" t="s">
        <v>44</v>
      </c>
      <c r="M229" s="30">
        <v>0.0465</v>
      </c>
      <c r="N229" s="8">
        <v>0.028</v>
      </c>
      <c r="O229" s="7">
        <v>330000</v>
      </c>
      <c r="P229" s="7">
        <v>109.98</v>
      </c>
      <c r="Q229" s="7">
        <v>0</v>
      </c>
      <c r="R229" s="7">
        <v>1294.24</v>
      </c>
      <c r="S229" s="8">
        <v>0.0003</v>
      </c>
      <c r="T229" s="8">
        <f t="shared" si="3"/>
        <v>0.0035124578077757092</v>
      </c>
      <c r="U229" s="8">
        <f>R229/'סכום נכסי הקרן'!$C$42</f>
        <v>0.0007010092444565001</v>
      </c>
    </row>
    <row r="230" spans="2:21" ht="12.75">
      <c r="B230" s="6" t="s">
        <v>455</v>
      </c>
      <c r="C230" s="17" t="s">
        <v>456</v>
      </c>
      <c r="D230" s="18" t="s">
        <v>148</v>
      </c>
      <c r="E230" s="6" t="s">
        <v>404</v>
      </c>
      <c r="F230" s="6"/>
      <c r="G230" s="6" t="s">
        <v>457</v>
      </c>
      <c r="H230" s="6" t="s">
        <v>405</v>
      </c>
      <c r="I230" s="6" t="s">
        <v>150</v>
      </c>
      <c r="J230" s="6"/>
      <c r="K230" s="46"/>
      <c r="L230" s="6" t="s">
        <v>44</v>
      </c>
      <c r="M230" s="30">
        <v>0.0305</v>
      </c>
      <c r="N230" s="8">
        <v>0.0305</v>
      </c>
      <c r="O230" s="7">
        <v>122000</v>
      </c>
      <c r="P230" s="7">
        <v>100.4</v>
      </c>
      <c r="Q230" s="7">
        <v>0</v>
      </c>
      <c r="R230" s="7">
        <v>436.8</v>
      </c>
      <c r="S230" s="8">
        <v>0.0001</v>
      </c>
      <c r="T230" s="8">
        <f t="shared" si="3"/>
        <v>0.001185438226632178</v>
      </c>
      <c r="U230" s="8">
        <f>R230/'סכום נכסי הקרן'!$C$42</f>
        <v>0.00023658737017755537</v>
      </c>
    </row>
    <row r="231" spans="2:21" ht="12.75">
      <c r="B231" s="6" t="s">
        <v>458</v>
      </c>
      <c r="C231" s="17" t="s">
        <v>459</v>
      </c>
      <c r="D231" s="18" t="s">
        <v>412</v>
      </c>
      <c r="E231" s="6" t="s">
        <v>404</v>
      </c>
      <c r="F231" s="6"/>
      <c r="G231" s="6" t="s">
        <v>413</v>
      </c>
      <c r="H231" s="6" t="s">
        <v>405</v>
      </c>
      <c r="I231" s="6" t="s">
        <v>150</v>
      </c>
      <c r="J231" s="6"/>
      <c r="K231" s="46"/>
      <c r="L231" s="6" t="s">
        <v>44</v>
      </c>
      <c r="M231" s="30">
        <v>0.06625</v>
      </c>
      <c r="N231" s="8">
        <v>0.0663</v>
      </c>
      <c r="O231" s="7">
        <v>100000</v>
      </c>
      <c r="P231" s="7">
        <v>108.27</v>
      </c>
      <c r="Q231" s="7">
        <v>0</v>
      </c>
      <c r="R231" s="7">
        <v>386.07</v>
      </c>
      <c r="S231" s="8">
        <v>0.0001</v>
      </c>
      <c r="T231" s="8">
        <f t="shared" si="3"/>
        <v>0.0010477613007231796</v>
      </c>
      <c r="U231" s="8">
        <f>R231/'סכום נכסי הקרן'!$C$42</f>
        <v>0.00020911008700652198</v>
      </c>
    </row>
    <row r="232" spans="2:21" ht="12.75">
      <c r="B232" s="6" t="s">
        <v>460</v>
      </c>
      <c r="C232" s="17" t="s">
        <v>461</v>
      </c>
      <c r="D232" s="18" t="s">
        <v>148</v>
      </c>
      <c r="E232" s="6" t="s">
        <v>404</v>
      </c>
      <c r="F232" s="6"/>
      <c r="G232" s="6" t="s">
        <v>242</v>
      </c>
      <c r="H232" s="6" t="s">
        <v>405</v>
      </c>
      <c r="I232" s="6" t="s">
        <v>150</v>
      </c>
      <c r="J232" s="6"/>
      <c r="K232" s="46"/>
      <c r="L232" s="6" t="s">
        <v>44</v>
      </c>
      <c r="M232" s="30">
        <v>0.05125</v>
      </c>
      <c r="N232" s="8">
        <v>0.0513</v>
      </c>
      <c r="O232" s="7">
        <v>108000</v>
      </c>
      <c r="P232" s="7">
        <v>101.86</v>
      </c>
      <c r="Q232" s="7">
        <v>0</v>
      </c>
      <c r="R232" s="7">
        <v>392.28</v>
      </c>
      <c r="S232" s="8">
        <v>0.0001</v>
      </c>
      <c r="T232" s="8">
        <f t="shared" si="3"/>
        <v>0.0010646147150715905</v>
      </c>
      <c r="U232" s="8">
        <f>R232/'סכום נכסי הקרן'!$C$42</f>
        <v>0.00021247365744791991</v>
      </c>
    </row>
    <row r="233" spans="2:21" ht="12.75">
      <c r="B233" s="6" t="s">
        <v>462</v>
      </c>
      <c r="C233" s="17" t="s">
        <v>463</v>
      </c>
      <c r="D233" s="18" t="s">
        <v>148</v>
      </c>
      <c r="E233" s="6" t="s">
        <v>404</v>
      </c>
      <c r="F233" s="6"/>
      <c r="G233" s="6" t="s">
        <v>464</v>
      </c>
      <c r="H233" s="6" t="s">
        <v>405</v>
      </c>
      <c r="I233" s="6" t="s">
        <v>418</v>
      </c>
      <c r="J233" s="6"/>
      <c r="K233" s="46"/>
      <c r="L233" s="6" t="s">
        <v>44</v>
      </c>
      <c r="M233" s="30">
        <v>0.05625</v>
      </c>
      <c r="N233" s="8">
        <v>0.0563</v>
      </c>
      <c r="O233" s="7">
        <v>400000</v>
      </c>
      <c r="P233" s="7">
        <v>112.23</v>
      </c>
      <c r="Q233" s="7">
        <v>0</v>
      </c>
      <c r="R233" s="7">
        <v>1600.86</v>
      </c>
      <c r="S233" s="8">
        <v>0.0005</v>
      </c>
      <c r="T233" s="8">
        <f t="shared" si="3"/>
        <v>0.004344598533622683</v>
      </c>
      <c r="U233" s="8">
        <f>R233/'סכום נכסי הקרן'!$C$42</f>
        <v>0.0008670862120477135</v>
      </c>
    </row>
    <row r="234" spans="2:21" ht="12.75">
      <c r="B234" s="6" t="s">
        <v>465</v>
      </c>
      <c r="C234" s="17" t="s">
        <v>466</v>
      </c>
      <c r="D234" s="18" t="s">
        <v>148</v>
      </c>
      <c r="E234" s="6" t="s">
        <v>404</v>
      </c>
      <c r="F234" s="6"/>
      <c r="G234" s="6" t="s">
        <v>467</v>
      </c>
      <c r="H234" s="6" t="s">
        <v>405</v>
      </c>
      <c r="I234" s="6" t="s">
        <v>150</v>
      </c>
      <c r="J234" s="6" t="s">
        <v>468</v>
      </c>
      <c r="K234" s="46"/>
      <c r="L234" s="6" t="s">
        <v>44</v>
      </c>
      <c r="M234" s="30">
        <v>0.043</v>
      </c>
      <c r="N234" s="8">
        <v>0.043</v>
      </c>
      <c r="O234" s="7">
        <v>200000</v>
      </c>
      <c r="P234" s="7">
        <v>106.18</v>
      </c>
      <c r="Q234" s="7">
        <v>0</v>
      </c>
      <c r="R234" s="7">
        <v>757.29</v>
      </c>
      <c r="S234" s="8">
        <v>0.0003</v>
      </c>
      <c r="T234" s="8">
        <f t="shared" si="3"/>
        <v>0.00205522095843929</v>
      </c>
      <c r="U234" s="8">
        <f>R234/'סכום נכסי הקרן'!$C$42</f>
        <v>0.0004101768533923097</v>
      </c>
    </row>
    <row r="235" spans="2:21" ht="12.75">
      <c r="B235" s="6" t="s">
        <v>469</v>
      </c>
      <c r="C235" s="17" t="s">
        <v>470</v>
      </c>
      <c r="D235" s="18" t="s">
        <v>412</v>
      </c>
      <c r="E235" s="6" t="s">
        <v>404</v>
      </c>
      <c r="F235" s="6"/>
      <c r="G235" s="6" t="s">
        <v>471</v>
      </c>
      <c r="H235" s="6" t="s">
        <v>472</v>
      </c>
      <c r="I235" s="6" t="s">
        <v>437</v>
      </c>
      <c r="J235" s="6"/>
      <c r="K235" s="46"/>
      <c r="L235" s="6" t="s">
        <v>44</v>
      </c>
      <c r="M235" s="30">
        <v>0.04</v>
      </c>
      <c r="N235" s="8">
        <v>0.04</v>
      </c>
      <c r="O235" s="7">
        <v>90000</v>
      </c>
      <c r="P235" s="7">
        <v>102.81</v>
      </c>
      <c r="Q235" s="7">
        <v>0</v>
      </c>
      <c r="R235" s="7">
        <v>329.95</v>
      </c>
      <c r="S235" s="8">
        <v>0.0001</v>
      </c>
      <c r="T235" s="8">
        <f t="shared" si="3"/>
        <v>0.0008954563710560601</v>
      </c>
      <c r="U235" s="8">
        <f>R235/'סכום נכסי הקרן'!$C$42</f>
        <v>0.00017871337635092581</v>
      </c>
    </row>
    <row r="236" spans="2:21" ht="12.75">
      <c r="B236" s="6" t="s">
        <v>473</v>
      </c>
      <c r="C236" s="17" t="s">
        <v>474</v>
      </c>
      <c r="D236" s="18" t="s">
        <v>148</v>
      </c>
      <c r="E236" s="6" t="s">
        <v>404</v>
      </c>
      <c r="F236" s="6"/>
      <c r="G236" s="6" t="s">
        <v>475</v>
      </c>
      <c r="H236" s="6" t="s">
        <v>405</v>
      </c>
      <c r="I236" s="6" t="s">
        <v>150</v>
      </c>
      <c r="J236" s="6"/>
      <c r="K236" s="45">
        <v>0.74</v>
      </c>
      <c r="L236" s="6" t="s">
        <v>44</v>
      </c>
      <c r="M236" s="30">
        <v>0.05253</v>
      </c>
      <c r="N236" s="8">
        <v>0.0267</v>
      </c>
      <c r="O236" s="7">
        <v>100000</v>
      </c>
      <c r="P236" s="7">
        <v>103.21</v>
      </c>
      <c r="Q236" s="7">
        <v>0</v>
      </c>
      <c r="R236" s="7">
        <v>368.06</v>
      </c>
      <c r="S236" s="8">
        <v>0.0003</v>
      </c>
      <c r="T236" s="8">
        <f t="shared" si="3"/>
        <v>0.0009988836851974345</v>
      </c>
      <c r="U236" s="8">
        <f>R236/'סכום נכסי הקרן'!$C$42</f>
        <v>0.00019935519108871572</v>
      </c>
    </row>
    <row r="237" spans="2:21" ht="12.75">
      <c r="B237" s="6" t="s">
        <v>476</v>
      </c>
      <c r="C237" s="17" t="s">
        <v>477</v>
      </c>
      <c r="D237" s="18" t="s">
        <v>148</v>
      </c>
      <c r="E237" s="6" t="s">
        <v>404</v>
      </c>
      <c r="F237" s="6"/>
      <c r="G237" s="6" t="s">
        <v>478</v>
      </c>
      <c r="H237" s="6" t="s">
        <v>408</v>
      </c>
      <c r="I237" s="6" t="s">
        <v>150</v>
      </c>
      <c r="J237" s="6"/>
      <c r="K237" s="46"/>
      <c r="L237" s="6" t="s">
        <v>49</v>
      </c>
      <c r="M237" s="30">
        <v>0.0375</v>
      </c>
      <c r="N237" s="8">
        <v>0.0375</v>
      </c>
      <c r="O237" s="7">
        <v>35000</v>
      </c>
      <c r="P237" s="7">
        <v>107.38</v>
      </c>
      <c r="Q237" s="7">
        <v>0</v>
      </c>
      <c r="R237" s="7">
        <v>152.65</v>
      </c>
      <c r="S237" s="8">
        <v>0</v>
      </c>
      <c r="T237" s="8">
        <f t="shared" si="3"/>
        <v>0.00041427917878983963</v>
      </c>
      <c r="U237" s="8">
        <f>R237/'סכום נכסי הקרן'!$C$42</f>
        <v>8.268100287912964E-05</v>
      </c>
    </row>
    <row r="238" spans="2:21" ht="12.75">
      <c r="B238" s="6" t="s">
        <v>479</v>
      </c>
      <c r="C238" s="17" t="s">
        <v>480</v>
      </c>
      <c r="D238" s="18" t="s">
        <v>148</v>
      </c>
      <c r="E238" s="6" t="s">
        <v>404</v>
      </c>
      <c r="F238" s="6"/>
      <c r="G238" s="6" t="s">
        <v>307</v>
      </c>
      <c r="H238" s="6" t="s">
        <v>408</v>
      </c>
      <c r="I238" s="6" t="s">
        <v>150</v>
      </c>
      <c r="J238" s="6"/>
      <c r="K238" s="46"/>
      <c r="L238" s="6" t="s">
        <v>44</v>
      </c>
      <c r="M238" s="30">
        <v>0.04435</v>
      </c>
      <c r="N238" s="8">
        <v>0.0443</v>
      </c>
      <c r="O238" s="7">
        <v>304000</v>
      </c>
      <c r="P238" s="7">
        <v>101.46</v>
      </c>
      <c r="Q238" s="7">
        <v>0</v>
      </c>
      <c r="R238" s="7">
        <v>1099.87</v>
      </c>
      <c r="S238" s="8">
        <v>0.0008</v>
      </c>
      <c r="T238" s="8">
        <f t="shared" si="3"/>
        <v>0.002984954080416514</v>
      </c>
      <c r="U238" s="8">
        <f>R238/'סכום נכסי הקרן'!$C$42</f>
        <v>0.0005957311145540013</v>
      </c>
    </row>
    <row r="239" spans="2:21" ht="12.75">
      <c r="B239" s="6" t="s">
        <v>481</v>
      </c>
      <c r="C239" s="17" t="s">
        <v>482</v>
      </c>
      <c r="D239" s="18" t="s">
        <v>148</v>
      </c>
      <c r="E239" s="6" t="s">
        <v>404</v>
      </c>
      <c r="F239" s="6"/>
      <c r="G239" s="6" t="s">
        <v>353</v>
      </c>
      <c r="H239" s="6" t="s">
        <v>408</v>
      </c>
      <c r="I239" s="6" t="s">
        <v>150</v>
      </c>
      <c r="J239" s="6"/>
      <c r="K239" s="46"/>
      <c r="L239" s="6" t="s">
        <v>44</v>
      </c>
      <c r="M239" s="30">
        <v>0.0425</v>
      </c>
      <c r="N239" s="8">
        <v>0.0425</v>
      </c>
      <c r="O239" s="7">
        <v>70000</v>
      </c>
      <c r="P239" s="7">
        <v>100.6</v>
      </c>
      <c r="Q239" s="7">
        <v>0</v>
      </c>
      <c r="R239" s="7">
        <v>251.12</v>
      </c>
      <c r="S239" s="8">
        <v>0.0001</v>
      </c>
      <c r="T239" s="8">
        <f t="shared" si="3"/>
        <v>0.0006815184236993418</v>
      </c>
      <c r="U239" s="8">
        <f>R239/'סכום נכסי הקרן'!$C$42</f>
        <v>0.00013601607234200482</v>
      </c>
    </row>
    <row r="240" spans="2:21" ht="12.75">
      <c r="B240" s="6" t="s">
        <v>483</v>
      </c>
      <c r="C240" s="17" t="s">
        <v>484</v>
      </c>
      <c r="D240" s="18" t="s">
        <v>148</v>
      </c>
      <c r="E240" s="6" t="s">
        <v>404</v>
      </c>
      <c r="F240" s="6"/>
      <c r="G240" s="6" t="s">
        <v>307</v>
      </c>
      <c r="H240" s="6" t="s">
        <v>485</v>
      </c>
      <c r="I240" s="6" t="s">
        <v>437</v>
      </c>
      <c r="J240" s="6"/>
      <c r="K240" s="45">
        <v>1.48</v>
      </c>
      <c r="L240" s="6" t="s">
        <v>44</v>
      </c>
      <c r="M240" s="30">
        <v>0.055</v>
      </c>
      <c r="N240" s="8">
        <v>0.0466</v>
      </c>
      <c r="O240" s="7">
        <v>127000</v>
      </c>
      <c r="P240" s="7">
        <v>103.74</v>
      </c>
      <c r="Q240" s="7">
        <v>0</v>
      </c>
      <c r="R240" s="7">
        <v>469.81</v>
      </c>
      <c r="S240" s="8">
        <v>0</v>
      </c>
      <c r="T240" s="8">
        <f t="shared" si="3"/>
        <v>0.001275024572468094</v>
      </c>
      <c r="U240" s="8">
        <f>R240/'סכום נכסי הקרן'!$C$42</f>
        <v>0.00025446683237893153</v>
      </c>
    </row>
    <row r="241" spans="2:21" ht="12.75">
      <c r="B241" s="6" t="s">
        <v>486</v>
      </c>
      <c r="C241" s="17" t="s">
        <v>487</v>
      </c>
      <c r="D241" s="18" t="s">
        <v>148</v>
      </c>
      <c r="E241" s="6" t="s">
        <v>404</v>
      </c>
      <c r="F241" s="6"/>
      <c r="G241" s="6" t="s">
        <v>413</v>
      </c>
      <c r="H241" s="6" t="s">
        <v>408</v>
      </c>
      <c r="I241" s="6" t="s">
        <v>150</v>
      </c>
      <c r="J241" s="6"/>
      <c r="K241" s="45">
        <v>4.06</v>
      </c>
      <c r="L241" s="6" t="s">
        <v>44</v>
      </c>
      <c r="M241" s="30">
        <v>0.052</v>
      </c>
      <c r="N241" s="8">
        <v>0.0349</v>
      </c>
      <c r="O241" s="7">
        <v>500000</v>
      </c>
      <c r="P241" s="7">
        <v>109.5</v>
      </c>
      <c r="Q241" s="7">
        <v>0</v>
      </c>
      <c r="R241" s="7">
        <v>1952.32</v>
      </c>
      <c r="S241" s="8">
        <v>0.0005</v>
      </c>
      <c r="T241" s="8">
        <f t="shared" si="3"/>
        <v>0.005298431223943529</v>
      </c>
      <c r="U241" s="8">
        <f>R241/'סכום נכסי הקרן'!$C$42</f>
        <v>0.0010574502164492786</v>
      </c>
    </row>
    <row r="242" spans="2:21" ht="12.75">
      <c r="B242" s="6" t="s">
        <v>488</v>
      </c>
      <c r="C242" s="17" t="s">
        <v>489</v>
      </c>
      <c r="D242" s="18" t="s">
        <v>431</v>
      </c>
      <c r="E242" s="6" t="s">
        <v>404</v>
      </c>
      <c r="F242" s="6"/>
      <c r="G242" s="6" t="s">
        <v>490</v>
      </c>
      <c r="H242" s="6" t="s">
        <v>491</v>
      </c>
      <c r="I242" s="6" t="s">
        <v>437</v>
      </c>
      <c r="J242" s="6"/>
      <c r="K242" s="46"/>
      <c r="L242" s="6" t="s">
        <v>44</v>
      </c>
      <c r="M242" s="30">
        <v>0.045</v>
      </c>
      <c r="N242" s="8">
        <v>0.045</v>
      </c>
      <c r="O242" s="7">
        <v>198000</v>
      </c>
      <c r="P242" s="7">
        <v>108.08</v>
      </c>
      <c r="Q242" s="7">
        <v>0</v>
      </c>
      <c r="R242" s="7">
        <v>763.15</v>
      </c>
      <c r="S242" s="8">
        <v>0.0004</v>
      </c>
      <c r="T242" s="8">
        <f t="shared" si="3"/>
        <v>0.002071124502413797</v>
      </c>
      <c r="U242" s="8">
        <f>R242/'סכום נכסי הקרן'!$C$42</f>
        <v>0.0004133508506204244</v>
      </c>
    </row>
    <row r="243" spans="2:21" ht="12.75">
      <c r="B243" s="6" t="s">
        <v>492</v>
      </c>
      <c r="C243" s="17" t="s">
        <v>493</v>
      </c>
      <c r="D243" s="18" t="s">
        <v>148</v>
      </c>
      <c r="E243" s="6" t="s">
        <v>404</v>
      </c>
      <c r="F243" s="6"/>
      <c r="G243" s="6" t="s">
        <v>148</v>
      </c>
      <c r="H243" s="6" t="s">
        <v>494</v>
      </c>
      <c r="I243" s="6" t="s">
        <v>150</v>
      </c>
      <c r="J243" s="6"/>
      <c r="K243" s="45">
        <v>4.8</v>
      </c>
      <c r="L243" s="6" t="s">
        <v>44</v>
      </c>
      <c r="M243" s="30">
        <v>0.0475</v>
      </c>
      <c r="N243" s="8">
        <v>0.0456</v>
      </c>
      <c r="O243" s="7">
        <v>240000</v>
      </c>
      <c r="P243" s="7">
        <v>103.52</v>
      </c>
      <c r="Q243" s="7">
        <v>0</v>
      </c>
      <c r="R243" s="7">
        <v>885.93</v>
      </c>
      <c r="S243" s="8">
        <v>0.0002</v>
      </c>
      <c r="T243" s="8">
        <f t="shared" si="3"/>
        <v>0.002404339029579316</v>
      </c>
      <c r="U243" s="8">
        <f>R243/'סכום נכסי הקרן'!$C$42</f>
        <v>0.00047985313384020517</v>
      </c>
    </row>
    <row r="244" spans="2:21" ht="12.75">
      <c r="B244" s="6" t="s">
        <v>495</v>
      </c>
      <c r="C244" s="17" t="s">
        <v>496</v>
      </c>
      <c r="D244" s="18" t="s">
        <v>148</v>
      </c>
      <c r="E244" s="6" t="s">
        <v>404</v>
      </c>
      <c r="F244" s="6"/>
      <c r="G244" s="6" t="s">
        <v>497</v>
      </c>
      <c r="H244" s="6" t="s">
        <v>491</v>
      </c>
      <c r="I244" s="6" t="s">
        <v>437</v>
      </c>
      <c r="J244" s="6"/>
      <c r="K244" s="46"/>
      <c r="L244" s="6" t="s">
        <v>44</v>
      </c>
      <c r="M244" s="30">
        <v>0.0625</v>
      </c>
      <c r="N244" s="8">
        <v>0.0625</v>
      </c>
      <c r="O244" s="7">
        <v>156000</v>
      </c>
      <c r="P244" s="7">
        <v>108.31</v>
      </c>
      <c r="Q244" s="7">
        <v>0</v>
      </c>
      <c r="R244" s="7">
        <v>602.52</v>
      </c>
      <c r="S244" s="8">
        <v>0.0001</v>
      </c>
      <c r="T244" s="8">
        <f t="shared" si="3"/>
        <v>0.0016351882790989463</v>
      </c>
      <c r="U244" s="8">
        <f>R244/'סכום נכסי הקרן'!$C$42</f>
        <v>0.00032634757847843556</v>
      </c>
    </row>
    <row r="245" spans="2:21" ht="12.75">
      <c r="B245" s="6" t="s">
        <v>498</v>
      </c>
      <c r="C245" s="17" t="s">
        <v>499</v>
      </c>
      <c r="D245" s="18" t="s">
        <v>431</v>
      </c>
      <c r="E245" s="6" t="s">
        <v>404</v>
      </c>
      <c r="F245" s="6"/>
      <c r="G245" s="6" t="s">
        <v>148</v>
      </c>
      <c r="H245" s="6" t="s">
        <v>491</v>
      </c>
      <c r="I245" s="6" t="s">
        <v>437</v>
      </c>
      <c r="J245" s="6"/>
      <c r="K245" s="46"/>
      <c r="L245" s="6" t="s">
        <v>44</v>
      </c>
      <c r="M245" s="30">
        <v>0.0475</v>
      </c>
      <c r="N245" s="8">
        <v>0.0475</v>
      </c>
      <c r="O245" s="7">
        <v>195000</v>
      </c>
      <c r="P245" s="7">
        <v>107</v>
      </c>
      <c r="Q245" s="7">
        <v>0</v>
      </c>
      <c r="R245" s="7">
        <v>744.07</v>
      </c>
      <c r="S245" s="8">
        <v>0.0004</v>
      </c>
      <c r="T245" s="8">
        <f t="shared" si="3"/>
        <v>0.0020193429974592596</v>
      </c>
      <c r="U245" s="8">
        <f>R245/'סכום נכסי הקרן'!$C$42</f>
        <v>0.0004030164023077235</v>
      </c>
    </row>
    <row r="246" spans="2:21" ht="12.75">
      <c r="B246" s="6" t="s">
        <v>500</v>
      </c>
      <c r="C246" s="17" t="s">
        <v>501</v>
      </c>
      <c r="D246" s="18" t="s">
        <v>431</v>
      </c>
      <c r="E246" s="6" t="s">
        <v>404</v>
      </c>
      <c r="F246" s="6"/>
      <c r="G246" s="6" t="s">
        <v>502</v>
      </c>
      <c r="H246" s="6" t="s">
        <v>503</v>
      </c>
      <c r="I246" s="6" t="s">
        <v>437</v>
      </c>
      <c r="J246" s="6"/>
      <c r="K246" s="46"/>
      <c r="L246" s="6" t="s">
        <v>44</v>
      </c>
      <c r="M246" s="30">
        <v>0.05625</v>
      </c>
      <c r="N246" s="8">
        <v>0.0563</v>
      </c>
      <c r="O246" s="7">
        <v>195000</v>
      </c>
      <c r="P246" s="7">
        <v>106.9</v>
      </c>
      <c r="Q246" s="7">
        <v>0</v>
      </c>
      <c r="R246" s="7">
        <v>743.34</v>
      </c>
      <c r="S246" s="8">
        <v>0.0002</v>
      </c>
      <c r="T246" s="8">
        <f t="shared" si="3"/>
        <v>0.0020173618392508312</v>
      </c>
      <c r="U246" s="8">
        <f>R246/'סכום נכסי הקרן'!$C$42</f>
        <v>0.0004026210067485898</v>
      </c>
    </row>
    <row r="247" spans="2:21" ht="12.75">
      <c r="B247" s="6" t="s">
        <v>504</v>
      </c>
      <c r="C247" s="17" t="s">
        <v>505</v>
      </c>
      <c r="D247" s="18" t="s">
        <v>148</v>
      </c>
      <c r="E247" s="6" t="s">
        <v>404</v>
      </c>
      <c r="F247" s="6"/>
      <c r="G247" s="6" t="s">
        <v>413</v>
      </c>
      <c r="H247" s="6" t="s">
        <v>506</v>
      </c>
      <c r="I247" s="6" t="s">
        <v>150</v>
      </c>
      <c r="J247" s="6"/>
      <c r="K247" s="45">
        <v>3.18</v>
      </c>
      <c r="L247" s="6" t="s">
        <v>44</v>
      </c>
      <c r="M247" s="30">
        <v>0.06125</v>
      </c>
      <c r="N247" s="8">
        <v>0.037</v>
      </c>
      <c r="O247" s="7">
        <v>380000</v>
      </c>
      <c r="P247" s="7">
        <v>108.16</v>
      </c>
      <c r="Q247" s="7">
        <v>0</v>
      </c>
      <c r="R247" s="7">
        <v>1465.59</v>
      </c>
      <c r="S247" s="8">
        <v>0.0002</v>
      </c>
      <c r="T247" s="8">
        <f t="shared" si="3"/>
        <v>0.0039774872036855615</v>
      </c>
      <c r="U247" s="8">
        <f>R247/'סכום נכסי הקרן'!$C$42</f>
        <v>0.0007938188733024802</v>
      </c>
    </row>
    <row r="250" spans="2:12" ht="12.75">
      <c r="B250" s="6" t="s">
        <v>103</v>
      </c>
      <c r="C250" s="17"/>
      <c r="D250" s="18"/>
      <c r="E250" s="6"/>
      <c r="F250" s="6"/>
      <c r="G250" s="6"/>
      <c r="H250" s="6"/>
      <c r="I250" s="6"/>
      <c r="J250" s="6"/>
      <c r="L250" s="6"/>
    </row>
    <row r="254" ht="12.75">
      <c r="B25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70"/>
  <sheetViews>
    <sheetView rightToLeft="1" workbookViewId="0" topLeftCell="C1">
      <selection activeCell="O12" sqref="O12:O263"/>
    </sheetView>
  </sheetViews>
  <sheetFormatPr defaultColWidth="9.140625" defaultRowHeight="12.75"/>
  <cols>
    <col min="2" max="2" width="39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46.7109375" style="0" customWidth="1"/>
    <col min="8" max="8" width="15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507</v>
      </c>
    </row>
    <row r="8" spans="2:15" ht="12.75">
      <c r="B8" s="3" t="s">
        <v>77</v>
      </c>
      <c r="C8" s="3" t="s">
        <v>78</v>
      </c>
      <c r="D8" s="3" t="s">
        <v>106</v>
      </c>
      <c r="E8" s="3" t="s">
        <v>153</v>
      </c>
      <c r="F8" s="3" t="s">
        <v>79</v>
      </c>
      <c r="G8" s="3" t="s">
        <v>154</v>
      </c>
      <c r="H8" s="3" t="s">
        <v>82</v>
      </c>
      <c r="I8" s="3" t="s">
        <v>109</v>
      </c>
      <c r="J8" s="3" t="s">
        <v>43</v>
      </c>
      <c r="K8" s="3" t="s">
        <v>110</v>
      </c>
      <c r="L8" s="3" t="s">
        <v>85</v>
      </c>
      <c r="M8" s="3" t="s">
        <v>111</v>
      </c>
      <c r="N8" s="3" t="s">
        <v>112</v>
      </c>
      <c r="O8" s="3" t="s">
        <v>87</v>
      </c>
    </row>
    <row r="9" spans="2:15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508</v>
      </c>
      <c r="C11" s="12"/>
      <c r="D11" s="19"/>
      <c r="E11" s="3"/>
      <c r="F11" s="3"/>
      <c r="G11" s="3"/>
      <c r="H11" s="3"/>
      <c r="I11" s="9">
        <v>23464837.37</v>
      </c>
      <c r="L11" s="9">
        <v>351809.9</v>
      </c>
      <c r="N11" s="10">
        <f>L11/$L$11</f>
        <v>1</v>
      </c>
      <c r="O11" s="10">
        <f>L11/'סכום נכסי הקרן'!$C$42</f>
        <v>0.19055352345107313</v>
      </c>
    </row>
    <row r="12" spans="2:15" ht="12.75">
      <c r="B12" s="3" t="s">
        <v>509</v>
      </c>
      <c r="C12" s="12"/>
      <c r="D12" s="19"/>
      <c r="E12" s="3"/>
      <c r="F12" s="3"/>
      <c r="G12" s="3"/>
      <c r="H12" s="3"/>
      <c r="I12" s="9">
        <v>19703939.32</v>
      </c>
      <c r="L12" s="9">
        <v>273325.57</v>
      </c>
      <c r="N12" s="10">
        <f aca="true" t="shared" si="0" ref="N12:N75">L12/$L$11</f>
        <v>0.7769126735774065</v>
      </c>
      <c r="O12" s="10">
        <f>L12/'סכום נכסי הקרן'!$C$42</f>
        <v>0.14804344736396824</v>
      </c>
    </row>
    <row r="13" spans="2:15" ht="12.75">
      <c r="B13" s="13" t="s">
        <v>510</v>
      </c>
      <c r="C13" s="14"/>
      <c r="D13" s="20"/>
      <c r="E13" s="13"/>
      <c r="F13" s="13"/>
      <c r="G13" s="13"/>
      <c r="H13" s="13"/>
      <c r="I13" s="15">
        <v>11797401.06</v>
      </c>
      <c r="L13" s="15">
        <v>183980.07</v>
      </c>
      <c r="N13" s="16">
        <f t="shared" si="0"/>
        <v>0.5229530777843375</v>
      </c>
      <c r="O13" s="16">
        <f>L13/'סכום נכסי הקרן'!$C$42</f>
        <v>0.09965055157138862</v>
      </c>
    </row>
    <row r="14" spans="2:15" ht="12.75">
      <c r="B14" s="6" t="s">
        <v>511</v>
      </c>
      <c r="C14" s="17">
        <v>593038</v>
      </c>
      <c r="D14" s="18" t="s">
        <v>121</v>
      </c>
      <c r="E14" s="6"/>
      <c r="F14" s="18">
        <v>520029083</v>
      </c>
      <c r="G14" s="6" t="s">
        <v>169</v>
      </c>
      <c r="H14" s="6" t="s">
        <v>93</v>
      </c>
      <c r="I14" s="7">
        <v>53197</v>
      </c>
      <c r="J14" s="7">
        <v>8960</v>
      </c>
      <c r="K14" s="7">
        <v>0</v>
      </c>
      <c r="L14" s="7">
        <v>4766.45</v>
      </c>
      <c r="M14" s="8">
        <v>0.0005</v>
      </c>
      <c r="N14" s="8">
        <f t="shared" si="0"/>
        <v>0.013548368024890714</v>
      </c>
      <c r="O14" s="8">
        <f>L14/'סכום נכסי הקרן'!$C$42</f>
        <v>0.002581689264154782</v>
      </c>
    </row>
    <row r="15" spans="2:15" ht="12.75">
      <c r="B15" s="6" t="s">
        <v>512</v>
      </c>
      <c r="C15" s="17">
        <v>691212</v>
      </c>
      <c r="D15" s="18" t="s">
        <v>121</v>
      </c>
      <c r="E15" s="6"/>
      <c r="F15" s="18">
        <v>520007030</v>
      </c>
      <c r="G15" s="6" t="s">
        <v>169</v>
      </c>
      <c r="H15" s="6" t="s">
        <v>93</v>
      </c>
      <c r="I15" s="7">
        <v>748446</v>
      </c>
      <c r="J15" s="7">
        <v>1457</v>
      </c>
      <c r="K15" s="7">
        <v>0</v>
      </c>
      <c r="L15" s="7">
        <v>10904.86</v>
      </c>
      <c r="M15" s="8">
        <v>0.0006</v>
      </c>
      <c r="N15" s="8">
        <f t="shared" si="0"/>
        <v>0.030996455756361604</v>
      </c>
      <c r="O15" s="8">
        <f>L15/'סכום נכסי הקרן'!$C$42</f>
        <v>0.005906483858870001</v>
      </c>
    </row>
    <row r="16" spans="2:15" ht="12.75">
      <c r="B16" s="6" t="s">
        <v>513</v>
      </c>
      <c r="C16" s="17">
        <v>604611</v>
      </c>
      <c r="D16" s="18" t="s">
        <v>121</v>
      </c>
      <c r="E16" s="6"/>
      <c r="F16" s="18">
        <v>520018078</v>
      </c>
      <c r="G16" s="6" t="s">
        <v>169</v>
      </c>
      <c r="H16" s="6" t="s">
        <v>93</v>
      </c>
      <c r="I16" s="7">
        <v>819133</v>
      </c>
      <c r="J16" s="7">
        <v>2530</v>
      </c>
      <c r="K16" s="7">
        <v>0</v>
      </c>
      <c r="L16" s="7">
        <v>20724.06</v>
      </c>
      <c r="M16" s="8">
        <v>0.0005</v>
      </c>
      <c r="N16" s="8">
        <f t="shared" si="0"/>
        <v>0.05890698357266239</v>
      </c>
      <c r="O16" s="8">
        <f>L16/'סכום נכסי הקרן'!$C$42</f>
        <v>0.011224933275645303</v>
      </c>
    </row>
    <row r="17" spans="2:15" ht="12.75">
      <c r="B17" s="6" t="s">
        <v>514</v>
      </c>
      <c r="C17" s="17">
        <v>695437</v>
      </c>
      <c r="D17" s="18" t="s">
        <v>121</v>
      </c>
      <c r="E17" s="6"/>
      <c r="F17" s="18">
        <v>520000522</v>
      </c>
      <c r="G17" s="6" t="s">
        <v>169</v>
      </c>
      <c r="H17" s="6" t="s">
        <v>93</v>
      </c>
      <c r="I17" s="7">
        <v>103268</v>
      </c>
      <c r="J17" s="7">
        <v>8200</v>
      </c>
      <c r="K17" s="7">
        <v>0</v>
      </c>
      <c r="L17" s="7">
        <v>8467.98</v>
      </c>
      <c r="M17" s="8">
        <v>0.0004</v>
      </c>
      <c r="N17" s="8">
        <f t="shared" si="0"/>
        <v>0.024069760401853383</v>
      </c>
      <c r="O17" s="8">
        <f>L17/'סכום נכסי הקרן'!$C$42</f>
        <v>0.004586577653196281</v>
      </c>
    </row>
    <row r="18" spans="2:15" ht="12.75">
      <c r="B18" s="6" t="s">
        <v>515</v>
      </c>
      <c r="C18" s="17">
        <v>662577</v>
      </c>
      <c r="D18" s="18" t="s">
        <v>121</v>
      </c>
      <c r="E18" s="6"/>
      <c r="F18" s="18">
        <v>520000118</v>
      </c>
      <c r="G18" s="6" t="s">
        <v>169</v>
      </c>
      <c r="H18" s="6" t="s">
        <v>93</v>
      </c>
      <c r="I18" s="7">
        <v>902936</v>
      </c>
      <c r="J18" s="7">
        <v>2642</v>
      </c>
      <c r="K18" s="7">
        <v>0</v>
      </c>
      <c r="L18" s="7">
        <v>23855.57</v>
      </c>
      <c r="M18" s="8">
        <v>0.0007</v>
      </c>
      <c r="N18" s="8">
        <f t="shared" si="0"/>
        <v>0.06780812592255078</v>
      </c>
      <c r="O18" s="8">
        <f>L18/'סכום נכסי הקרן'!$C$42</f>
        <v>0.0129210773131561</v>
      </c>
    </row>
    <row r="19" spans="2:15" ht="12.75">
      <c r="B19" s="6" t="s">
        <v>516</v>
      </c>
      <c r="C19" s="17">
        <v>767012</v>
      </c>
      <c r="D19" s="18" t="s">
        <v>121</v>
      </c>
      <c r="E19" s="6"/>
      <c r="F19" s="18">
        <v>520017450</v>
      </c>
      <c r="G19" s="6" t="s">
        <v>207</v>
      </c>
      <c r="H19" s="6" t="s">
        <v>93</v>
      </c>
      <c r="I19" s="7">
        <v>131762</v>
      </c>
      <c r="J19" s="7">
        <v>2180</v>
      </c>
      <c r="K19" s="7">
        <v>0</v>
      </c>
      <c r="L19" s="7">
        <v>2872.41</v>
      </c>
      <c r="M19" s="8">
        <v>0.0005</v>
      </c>
      <c r="N19" s="8">
        <f t="shared" si="0"/>
        <v>0.008164665064854627</v>
      </c>
      <c r="O19" s="8">
        <f>L19/'סכום נכסי הקרן'!$C$42</f>
        <v>0.0015558056959059335</v>
      </c>
    </row>
    <row r="20" spans="2:15" ht="12.75">
      <c r="B20" s="6" t="s">
        <v>517</v>
      </c>
      <c r="C20" s="17">
        <v>585018</v>
      </c>
      <c r="D20" s="18" t="s">
        <v>121</v>
      </c>
      <c r="E20" s="6"/>
      <c r="F20" s="18">
        <v>520033986</v>
      </c>
      <c r="G20" s="6" t="s">
        <v>207</v>
      </c>
      <c r="H20" s="6" t="s">
        <v>93</v>
      </c>
      <c r="I20" s="7">
        <v>122788</v>
      </c>
      <c r="J20" s="7">
        <v>2716</v>
      </c>
      <c r="K20" s="7">
        <v>0</v>
      </c>
      <c r="L20" s="7">
        <v>3334.92</v>
      </c>
      <c r="M20" s="8">
        <v>0.0006</v>
      </c>
      <c r="N20" s="8">
        <f t="shared" si="0"/>
        <v>0.009479323918968737</v>
      </c>
      <c r="O20" s="8">
        <f>L20/'סכום נכסי הקרן'!$C$42</f>
        <v>0.001806318572693528</v>
      </c>
    </row>
    <row r="21" spans="2:15" ht="12.75">
      <c r="B21" s="6" t="s">
        <v>518</v>
      </c>
      <c r="C21" s="17">
        <v>777037</v>
      </c>
      <c r="D21" s="18" t="s">
        <v>121</v>
      </c>
      <c r="E21" s="6"/>
      <c r="F21" s="18">
        <v>520022732</v>
      </c>
      <c r="G21" s="6" t="s">
        <v>211</v>
      </c>
      <c r="H21" s="6" t="s">
        <v>93</v>
      </c>
      <c r="I21" s="7">
        <v>163702</v>
      </c>
      <c r="J21" s="7">
        <v>2385</v>
      </c>
      <c r="K21" s="7">
        <v>0</v>
      </c>
      <c r="L21" s="7">
        <v>3904.29</v>
      </c>
      <c r="M21" s="8">
        <v>0.0007</v>
      </c>
      <c r="N21" s="8">
        <f t="shared" si="0"/>
        <v>0.011097726357331047</v>
      </c>
      <c r="O21" s="8">
        <f>L21/'סכום נכסי הקרן'!$C$42</f>
        <v>0.002114710859685274</v>
      </c>
    </row>
    <row r="22" spans="2:15" ht="12.75">
      <c r="B22" s="6" t="s">
        <v>519</v>
      </c>
      <c r="C22" s="17">
        <v>1143429</v>
      </c>
      <c r="D22" s="18" t="s">
        <v>121</v>
      </c>
      <c r="E22" s="6"/>
      <c r="F22" s="18">
        <v>510678816</v>
      </c>
      <c r="G22" s="6" t="s">
        <v>349</v>
      </c>
      <c r="H22" s="6" t="s">
        <v>93</v>
      </c>
      <c r="I22" s="7">
        <v>3646</v>
      </c>
      <c r="J22" s="7">
        <v>42830</v>
      </c>
      <c r="K22" s="7">
        <v>0</v>
      </c>
      <c r="L22" s="7">
        <v>1561.58</v>
      </c>
      <c r="M22" s="8">
        <v>0.0003</v>
      </c>
      <c r="N22" s="8">
        <f t="shared" si="0"/>
        <v>0.004438703970524991</v>
      </c>
      <c r="O22" s="8">
        <f>L22/'סכום נכסי הקרן'!$C$42</f>
        <v>0.0008458106811398052</v>
      </c>
    </row>
    <row r="23" spans="2:15" ht="12.75">
      <c r="B23" s="6" t="s">
        <v>520</v>
      </c>
      <c r="C23" s="17">
        <v>1095835</v>
      </c>
      <c r="D23" s="18" t="s">
        <v>121</v>
      </c>
      <c r="E23" s="6"/>
      <c r="F23" s="18">
        <v>511659401</v>
      </c>
      <c r="G23" s="6" t="s">
        <v>183</v>
      </c>
      <c r="H23" s="6" t="s">
        <v>93</v>
      </c>
      <c r="I23" s="7">
        <v>120547.87</v>
      </c>
      <c r="J23" s="7">
        <v>6550</v>
      </c>
      <c r="K23" s="7">
        <v>0</v>
      </c>
      <c r="L23" s="7">
        <v>7895.89</v>
      </c>
      <c r="M23" s="8">
        <v>0.0009</v>
      </c>
      <c r="N23" s="8">
        <f t="shared" si="0"/>
        <v>0.02244362651534252</v>
      </c>
      <c r="O23" s="8">
        <f>L23/'סכום נכסי הקרן'!$C$42</f>
        <v>0.0042767121115184475</v>
      </c>
    </row>
    <row r="24" spans="2:15" ht="12.75">
      <c r="B24" s="6" t="s">
        <v>521</v>
      </c>
      <c r="C24" s="17">
        <v>390013</v>
      </c>
      <c r="D24" s="18" t="s">
        <v>121</v>
      </c>
      <c r="E24" s="6"/>
      <c r="F24" s="18">
        <v>520038506</v>
      </c>
      <c r="G24" s="6" t="s">
        <v>183</v>
      </c>
      <c r="H24" s="6" t="s">
        <v>93</v>
      </c>
      <c r="I24" s="7">
        <v>65850</v>
      </c>
      <c r="J24" s="7">
        <v>4626</v>
      </c>
      <c r="K24" s="7">
        <v>0</v>
      </c>
      <c r="L24" s="7">
        <v>3046.22</v>
      </c>
      <c r="M24" s="8">
        <v>0.0004</v>
      </c>
      <c r="N24" s="8">
        <f t="shared" si="0"/>
        <v>0.008658710286435941</v>
      </c>
      <c r="O24" s="8">
        <f>L24/'סכום נכסי הקרן'!$C$42</f>
        <v>0.0016499477536224192</v>
      </c>
    </row>
    <row r="25" spans="2:15" ht="12.75">
      <c r="B25" s="6" t="s">
        <v>522</v>
      </c>
      <c r="C25" s="17">
        <v>1097278</v>
      </c>
      <c r="D25" s="18" t="s">
        <v>121</v>
      </c>
      <c r="E25" s="6"/>
      <c r="F25" s="18">
        <v>520026683</v>
      </c>
      <c r="G25" s="6" t="s">
        <v>183</v>
      </c>
      <c r="H25" s="6" t="s">
        <v>93</v>
      </c>
      <c r="I25" s="7">
        <v>108772</v>
      </c>
      <c r="J25" s="7">
        <v>2387</v>
      </c>
      <c r="K25" s="7">
        <v>0</v>
      </c>
      <c r="L25" s="7">
        <v>2596.39</v>
      </c>
      <c r="M25" s="8">
        <v>0.0003</v>
      </c>
      <c r="N25" s="8">
        <f t="shared" si="0"/>
        <v>0.007380093624426145</v>
      </c>
      <c r="O25" s="8">
        <f>L25/'סכום נכסי הקרן'!$C$42</f>
        <v>0.0014063028435332028</v>
      </c>
    </row>
    <row r="26" spans="2:15" ht="12.75">
      <c r="B26" s="6" t="s">
        <v>523</v>
      </c>
      <c r="C26" s="17">
        <v>126011</v>
      </c>
      <c r="D26" s="18" t="s">
        <v>121</v>
      </c>
      <c r="E26" s="6"/>
      <c r="F26" s="18">
        <v>520033234</v>
      </c>
      <c r="G26" s="6" t="s">
        <v>183</v>
      </c>
      <c r="H26" s="6" t="s">
        <v>93</v>
      </c>
      <c r="I26" s="7">
        <v>114803</v>
      </c>
      <c r="J26" s="7">
        <v>2951</v>
      </c>
      <c r="K26" s="7">
        <v>0</v>
      </c>
      <c r="L26" s="7">
        <v>3387.84</v>
      </c>
      <c r="M26" s="8">
        <v>0.0006</v>
      </c>
      <c r="N26" s="8">
        <f t="shared" si="0"/>
        <v>0.009629746064564982</v>
      </c>
      <c r="O26" s="8">
        <f>L26/'סכום נכסי הקרן'!$C$42</f>
        <v>0.0018349820425419626</v>
      </c>
    </row>
    <row r="27" spans="2:15" ht="12.75">
      <c r="B27" s="6" t="s">
        <v>524</v>
      </c>
      <c r="C27" s="17">
        <v>323014</v>
      </c>
      <c r="D27" s="18" t="s">
        <v>121</v>
      </c>
      <c r="E27" s="6"/>
      <c r="F27" s="18">
        <v>520037789</v>
      </c>
      <c r="G27" s="6" t="s">
        <v>183</v>
      </c>
      <c r="H27" s="6" t="s">
        <v>93</v>
      </c>
      <c r="I27" s="7">
        <v>8737</v>
      </c>
      <c r="J27" s="7">
        <v>19400</v>
      </c>
      <c r="K27" s="7">
        <v>0</v>
      </c>
      <c r="L27" s="7">
        <v>1694.98</v>
      </c>
      <c r="M27" s="8">
        <v>0.0002</v>
      </c>
      <c r="N27" s="8">
        <f t="shared" si="0"/>
        <v>0.004817886023105091</v>
      </c>
      <c r="O27" s="8">
        <f>L27/'סכום נכסי הקרן'!$C$42</f>
        <v>0.0009180651572883535</v>
      </c>
    </row>
    <row r="28" spans="2:15" ht="12.75">
      <c r="B28" s="6" t="s">
        <v>525</v>
      </c>
      <c r="C28" s="17">
        <v>1119478</v>
      </c>
      <c r="D28" s="18" t="s">
        <v>121</v>
      </c>
      <c r="E28" s="6"/>
      <c r="F28" s="18">
        <v>510960719</v>
      </c>
      <c r="G28" s="6" t="s">
        <v>183</v>
      </c>
      <c r="H28" s="6" t="s">
        <v>93</v>
      </c>
      <c r="I28" s="7">
        <v>22054</v>
      </c>
      <c r="J28" s="7">
        <v>23800</v>
      </c>
      <c r="K28" s="7">
        <v>0</v>
      </c>
      <c r="L28" s="7">
        <v>5248.85</v>
      </c>
      <c r="M28" s="8">
        <v>0.0002</v>
      </c>
      <c r="N28" s="8">
        <f t="shared" si="0"/>
        <v>0.01491956309359117</v>
      </c>
      <c r="O28" s="8">
        <f>L28/'סכום נכסי הקרן'!$C$42</f>
        <v>0.00284297531583439</v>
      </c>
    </row>
    <row r="29" spans="2:15" ht="12.75">
      <c r="B29" s="6" t="s">
        <v>526</v>
      </c>
      <c r="C29" s="17">
        <v>1155019</v>
      </c>
      <c r="D29" s="18" t="s">
        <v>121</v>
      </c>
      <c r="E29" s="6"/>
      <c r="F29" s="18">
        <v>29389</v>
      </c>
      <c r="G29" s="6" t="s">
        <v>527</v>
      </c>
      <c r="H29" s="6" t="s">
        <v>93</v>
      </c>
      <c r="I29" s="7">
        <v>2201.91</v>
      </c>
      <c r="J29" s="7">
        <v>52150</v>
      </c>
      <c r="K29" s="7">
        <v>5.81</v>
      </c>
      <c r="L29" s="7">
        <v>1154.1</v>
      </c>
      <c r="M29" s="8">
        <v>0</v>
      </c>
      <c r="N29" s="8">
        <f t="shared" si="0"/>
        <v>0.0032804648192106016</v>
      </c>
      <c r="O29" s="8">
        <f>L29/'סכום נכסי הקרן'!$C$42</f>
        <v>0.0006251041298578678</v>
      </c>
    </row>
    <row r="30" spans="2:15" ht="12.75">
      <c r="B30" s="6" t="s">
        <v>528</v>
      </c>
      <c r="C30" s="17">
        <v>746016</v>
      </c>
      <c r="D30" s="18" t="s">
        <v>121</v>
      </c>
      <c r="E30" s="6"/>
      <c r="F30" s="18">
        <v>520003781</v>
      </c>
      <c r="G30" s="6" t="s">
        <v>527</v>
      </c>
      <c r="H30" s="6" t="s">
        <v>93</v>
      </c>
      <c r="I30" s="7">
        <v>24041</v>
      </c>
      <c r="J30" s="7">
        <v>10290</v>
      </c>
      <c r="K30" s="7">
        <v>0</v>
      </c>
      <c r="L30" s="7">
        <v>2473.82</v>
      </c>
      <c r="M30" s="8">
        <v>0.0002</v>
      </c>
      <c r="N30" s="8">
        <f t="shared" si="0"/>
        <v>0.0070316952422316715</v>
      </c>
      <c r="O30" s="8">
        <f>L30/'סכום נכסי הקרן'!$C$42</f>
        <v>0.001339914304241392</v>
      </c>
    </row>
    <row r="31" spans="2:15" ht="12.75">
      <c r="B31" s="6" t="s">
        <v>529</v>
      </c>
      <c r="C31" s="17">
        <v>1133875</v>
      </c>
      <c r="D31" s="18" t="s">
        <v>121</v>
      </c>
      <c r="E31" s="6"/>
      <c r="F31" s="18">
        <v>514892801</v>
      </c>
      <c r="G31" s="6" t="s">
        <v>353</v>
      </c>
      <c r="H31" s="6" t="s">
        <v>93</v>
      </c>
      <c r="I31" s="7">
        <v>76294</v>
      </c>
      <c r="J31" s="7">
        <v>1332</v>
      </c>
      <c r="K31" s="7">
        <v>0</v>
      </c>
      <c r="L31" s="7">
        <v>1016.24</v>
      </c>
      <c r="M31" s="8">
        <v>0.0002</v>
      </c>
      <c r="N31" s="8">
        <f t="shared" si="0"/>
        <v>0.0028886054656222008</v>
      </c>
      <c r="O31" s="8">
        <f>L31/'סכום נכסי הקרן'!$C$42</f>
        <v>0.000550433949334338</v>
      </c>
    </row>
    <row r="32" spans="2:15" ht="12.75">
      <c r="B32" s="6" t="s">
        <v>530</v>
      </c>
      <c r="C32" s="17">
        <v>629014</v>
      </c>
      <c r="D32" s="18" t="s">
        <v>121</v>
      </c>
      <c r="E32" s="6"/>
      <c r="F32" s="18">
        <v>520013954</v>
      </c>
      <c r="G32" s="6" t="s">
        <v>216</v>
      </c>
      <c r="H32" s="6" t="s">
        <v>93</v>
      </c>
      <c r="I32" s="7">
        <v>96652</v>
      </c>
      <c r="J32" s="7">
        <v>3394</v>
      </c>
      <c r="K32" s="7">
        <v>0</v>
      </c>
      <c r="L32" s="7">
        <v>3280.37</v>
      </c>
      <c r="M32" s="8">
        <v>0.0001</v>
      </c>
      <c r="N32" s="8">
        <f t="shared" si="0"/>
        <v>0.009324268589371703</v>
      </c>
      <c r="O32" s="8">
        <f>L32/'סכום נכסי הקרן'!$C$42</f>
        <v>0.0017767722333089453</v>
      </c>
    </row>
    <row r="33" spans="2:15" ht="12.75">
      <c r="B33" s="6" t="s">
        <v>531</v>
      </c>
      <c r="C33" s="17">
        <v>281014</v>
      </c>
      <c r="D33" s="18" t="s">
        <v>121</v>
      </c>
      <c r="E33" s="6"/>
      <c r="F33" s="18">
        <v>520027830</v>
      </c>
      <c r="G33" s="6" t="s">
        <v>216</v>
      </c>
      <c r="H33" s="6" t="s">
        <v>93</v>
      </c>
      <c r="I33" s="7">
        <v>435479</v>
      </c>
      <c r="J33" s="7">
        <v>1907</v>
      </c>
      <c r="K33" s="7">
        <v>0</v>
      </c>
      <c r="L33" s="7">
        <v>8304.58</v>
      </c>
      <c r="M33" s="8">
        <v>0.0003</v>
      </c>
      <c r="N33" s="8">
        <f t="shared" si="0"/>
        <v>0.023605305024105346</v>
      </c>
      <c r="O33" s="8">
        <f>L33/'סכום נכסי הקרן'!$C$42</f>
        <v>0.004498074044480592</v>
      </c>
    </row>
    <row r="34" spans="2:15" ht="12.75">
      <c r="B34" s="6" t="s">
        <v>532</v>
      </c>
      <c r="C34" s="17">
        <v>1130699</v>
      </c>
      <c r="D34" s="18" t="s">
        <v>121</v>
      </c>
      <c r="E34" s="6"/>
      <c r="F34" s="18">
        <v>529592</v>
      </c>
      <c r="G34" s="6" t="s">
        <v>216</v>
      </c>
      <c r="H34" s="6" t="s">
        <v>93</v>
      </c>
      <c r="I34" s="7">
        <v>30714</v>
      </c>
      <c r="J34" s="7">
        <v>17190</v>
      </c>
      <c r="K34" s="7">
        <v>0</v>
      </c>
      <c r="L34" s="7">
        <v>5279.74</v>
      </c>
      <c r="M34" s="8">
        <v>0.0002</v>
      </c>
      <c r="N34" s="8">
        <f t="shared" si="0"/>
        <v>0.015007366194072422</v>
      </c>
      <c r="O34" s="8">
        <f>L34/'סכום נכסי הקרן'!$C$42</f>
        <v>0.0028597065060010215</v>
      </c>
    </row>
    <row r="35" spans="2:15" ht="12.75">
      <c r="B35" s="6" t="s">
        <v>533</v>
      </c>
      <c r="C35" s="17">
        <v>1084128</v>
      </c>
      <c r="D35" s="18" t="s">
        <v>121</v>
      </c>
      <c r="E35" s="6"/>
      <c r="F35" s="18">
        <v>520044322</v>
      </c>
      <c r="G35" s="6" t="s">
        <v>268</v>
      </c>
      <c r="H35" s="6" t="s">
        <v>93</v>
      </c>
      <c r="I35" s="7">
        <v>5172.48</v>
      </c>
      <c r="J35" s="7">
        <v>60820</v>
      </c>
      <c r="K35" s="7">
        <v>0</v>
      </c>
      <c r="L35" s="7">
        <v>3145.9</v>
      </c>
      <c r="M35" s="8">
        <v>0.0004</v>
      </c>
      <c r="N35" s="8">
        <f t="shared" si="0"/>
        <v>0.008942045121527279</v>
      </c>
      <c r="O35" s="8">
        <f>L35/'סכום נכסי הקרן'!$C$42</f>
        <v>0.0017039382047655024</v>
      </c>
    </row>
    <row r="36" spans="2:15" ht="12.75">
      <c r="B36" s="6" t="s">
        <v>534</v>
      </c>
      <c r="C36" s="17">
        <v>576017</v>
      </c>
      <c r="D36" s="18" t="s">
        <v>121</v>
      </c>
      <c r="E36" s="6"/>
      <c r="F36" s="18">
        <v>520028010</v>
      </c>
      <c r="G36" s="6" t="s">
        <v>268</v>
      </c>
      <c r="H36" s="6" t="s">
        <v>93</v>
      </c>
      <c r="I36" s="7">
        <v>6818</v>
      </c>
      <c r="J36" s="7">
        <v>88500</v>
      </c>
      <c r="K36" s="7">
        <v>0</v>
      </c>
      <c r="L36" s="7">
        <v>6033.93</v>
      </c>
      <c r="M36" s="8">
        <v>0.0009</v>
      </c>
      <c r="N36" s="8">
        <f t="shared" si="0"/>
        <v>0.01715110916435268</v>
      </c>
      <c r="O36" s="8">
        <f>L36/'סכום נכסי הקרן'!$C$42</f>
        <v>0.0032682042823613936</v>
      </c>
    </row>
    <row r="37" spans="2:15" ht="12.75">
      <c r="B37" s="6" t="s">
        <v>535</v>
      </c>
      <c r="C37" s="17">
        <v>1155290</v>
      </c>
      <c r="D37" s="18" t="s">
        <v>121</v>
      </c>
      <c r="E37" s="6"/>
      <c r="F37" s="18">
        <v>10758801</v>
      </c>
      <c r="G37" s="6" t="s">
        <v>307</v>
      </c>
      <c r="H37" s="6" t="s">
        <v>93</v>
      </c>
      <c r="I37" s="7">
        <v>16336</v>
      </c>
      <c r="J37" s="7">
        <v>3841</v>
      </c>
      <c r="K37" s="7">
        <v>0</v>
      </c>
      <c r="L37" s="7">
        <v>627.47</v>
      </c>
      <c r="M37" s="8">
        <v>0.0001</v>
      </c>
      <c r="N37" s="8">
        <f t="shared" si="0"/>
        <v>0.0017835484447708834</v>
      </c>
      <c r="O37" s="8">
        <f>L37/'סכום נכסי הקרן'!$C$42</f>
        <v>0.0003398614403967735</v>
      </c>
    </row>
    <row r="38" spans="2:15" ht="12.75">
      <c r="B38" s="6" t="s">
        <v>536</v>
      </c>
      <c r="C38" s="17">
        <v>475020</v>
      </c>
      <c r="D38" s="18" t="s">
        <v>121</v>
      </c>
      <c r="E38" s="6"/>
      <c r="F38" s="18">
        <v>550013098</v>
      </c>
      <c r="G38" s="6" t="s">
        <v>307</v>
      </c>
      <c r="H38" s="6" t="s">
        <v>93</v>
      </c>
      <c r="I38" s="7">
        <v>306908.53</v>
      </c>
      <c r="J38" s="7">
        <v>1059</v>
      </c>
      <c r="K38" s="7">
        <v>0</v>
      </c>
      <c r="L38" s="7">
        <v>3250.16</v>
      </c>
      <c r="M38" s="8">
        <v>0.0003</v>
      </c>
      <c r="N38" s="8">
        <f t="shared" si="0"/>
        <v>0.009238398350927587</v>
      </c>
      <c r="O38" s="8">
        <f>L38/'סכום נכסי הקרן'!$C$42</f>
        <v>0.0017604093568138355</v>
      </c>
    </row>
    <row r="39" spans="2:15" ht="12.75">
      <c r="B39" s="6" t="s">
        <v>537</v>
      </c>
      <c r="C39" s="17">
        <v>232017</v>
      </c>
      <c r="D39" s="18" t="s">
        <v>121</v>
      </c>
      <c r="E39" s="6"/>
      <c r="F39" s="18">
        <v>550010003</v>
      </c>
      <c r="G39" s="6" t="s">
        <v>307</v>
      </c>
      <c r="H39" s="6" t="s">
        <v>93</v>
      </c>
      <c r="I39" s="7">
        <v>4077863.68</v>
      </c>
      <c r="J39" s="7">
        <v>75.9</v>
      </c>
      <c r="K39" s="7">
        <v>0</v>
      </c>
      <c r="L39" s="7">
        <v>3095.1</v>
      </c>
      <c r="M39" s="8">
        <v>0.0003</v>
      </c>
      <c r="N39" s="8">
        <f t="shared" si="0"/>
        <v>0.008797648957576235</v>
      </c>
      <c r="O39" s="8">
        <f>L39/'סכום נכסי הקרן'!$C$42</f>
        <v>0.0016764230069518122</v>
      </c>
    </row>
    <row r="40" spans="2:15" ht="12.75">
      <c r="B40" s="6" t="s">
        <v>538</v>
      </c>
      <c r="C40" s="17">
        <v>230011</v>
      </c>
      <c r="D40" s="18" t="s">
        <v>121</v>
      </c>
      <c r="E40" s="6"/>
      <c r="F40" s="18">
        <v>520031931</v>
      </c>
      <c r="G40" s="6" t="s">
        <v>197</v>
      </c>
      <c r="H40" s="6" t="s">
        <v>93</v>
      </c>
      <c r="I40" s="7">
        <v>1751817</v>
      </c>
      <c r="J40" s="7">
        <v>270.9</v>
      </c>
      <c r="K40" s="7">
        <v>0</v>
      </c>
      <c r="L40" s="7">
        <v>4745.67</v>
      </c>
      <c r="M40" s="8">
        <v>0.0006</v>
      </c>
      <c r="N40" s="8">
        <f t="shared" si="0"/>
        <v>0.013489302034991055</v>
      </c>
      <c r="O40" s="8">
        <f>L40/'סכום נכסי הקרן'!$C$42</f>
        <v>0.0025704340316632765</v>
      </c>
    </row>
    <row r="41" spans="2:15" ht="12.75">
      <c r="B41" s="6" t="s">
        <v>539</v>
      </c>
      <c r="C41" s="17">
        <v>2590248</v>
      </c>
      <c r="D41" s="18" t="s">
        <v>121</v>
      </c>
      <c r="E41" s="6"/>
      <c r="F41" s="18">
        <v>520036658</v>
      </c>
      <c r="G41" s="6" t="s">
        <v>204</v>
      </c>
      <c r="H41" s="6" t="s">
        <v>93</v>
      </c>
      <c r="I41" s="7">
        <v>1320944.95</v>
      </c>
      <c r="J41" s="7">
        <v>183</v>
      </c>
      <c r="K41" s="7">
        <v>0</v>
      </c>
      <c r="L41" s="7">
        <v>2417.33</v>
      </c>
      <c r="M41" s="8">
        <v>0.0004</v>
      </c>
      <c r="N41" s="8">
        <f t="shared" si="0"/>
        <v>0.006871125570940442</v>
      </c>
      <c r="O41" s="8">
        <f>L41/'סכום נכסי הקרן'!$C$42</f>
        <v>0.0013093171876174677</v>
      </c>
    </row>
    <row r="42" spans="2:15" ht="12.75">
      <c r="B42" s="6" t="s">
        <v>540</v>
      </c>
      <c r="C42" s="17">
        <v>1100007</v>
      </c>
      <c r="D42" s="18" t="s">
        <v>121</v>
      </c>
      <c r="E42" s="6"/>
      <c r="F42" s="18">
        <v>510216054</v>
      </c>
      <c r="G42" s="6" t="s">
        <v>204</v>
      </c>
      <c r="H42" s="6" t="s">
        <v>93</v>
      </c>
      <c r="I42" s="7">
        <v>14412</v>
      </c>
      <c r="J42" s="7">
        <v>50300</v>
      </c>
      <c r="K42" s="7">
        <v>0</v>
      </c>
      <c r="L42" s="7">
        <v>7249.24</v>
      </c>
      <c r="M42" s="8">
        <v>0.0011</v>
      </c>
      <c r="N42" s="8">
        <f t="shared" si="0"/>
        <v>0.020605559991347597</v>
      </c>
      <c r="O42" s="8">
        <f>L42/'סכום נכסי הקרן'!$C$42</f>
        <v>0.003926462059033749</v>
      </c>
    </row>
    <row r="43" spans="2:15" ht="12.75">
      <c r="B43" s="6" t="s">
        <v>541</v>
      </c>
      <c r="C43" s="17">
        <v>1123017</v>
      </c>
      <c r="D43" s="18" t="s">
        <v>121</v>
      </c>
      <c r="E43" s="6"/>
      <c r="F43" s="6" t="s">
        <v>542</v>
      </c>
      <c r="G43" s="6" t="s">
        <v>490</v>
      </c>
      <c r="H43" s="6" t="s">
        <v>93</v>
      </c>
      <c r="I43" s="7">
        <v>6994</v>
      </c>
      <c r="J43" s="7">
        <v>10160</v>
      </c>
      <c r="K43" s="7">
        <v>0</v>
      </c>
      <c r="L43" s="7">
        <v>710.59</v>
      </c>
      <c r="M43" s="8">
        <v>0.0001</v>
      </c>
      <c r="N43" s="8">
        <f t="shared" si="0"/>
        <v>0.002019812404369519</v>
      </c>
      <c r="O43" s="8">
        <f>L43/'סכום נכסי הקרן'!$C$42</f>
        <v>0.0003848823703627955</v>
      </c>
    </row>
    <row r="44" spans="2:15" ht="12.75">
      <c r="B44" s="6" t="s">
        <v>543</v>
      </c>
      <c r="C44" s="17">
        <v>273011</v>
      </c>
      <c r="D44" s="18" t="s">
        <v>121</v>
      </c>
      <c r="E44" s="6"/>
      <c r="F44" s="18">
        <v>520036872</v>
      </c>
      <c r="G44" s="6" t="s">
        <v>490</v>
      </c>
      <c r="H44" s="6" t="s">
        <v>93</v>
      </c>
      <c r="I44" s="7">
        <v>29471</v>
      </c>
      <c r="J44" s="7">
        <v>49460</v>
      </c>
      <c r="K44" s="7">
        <v>0</v>
      </c>
      <c r="L44" s="7">
        <v>14576.36</v>
      </c>
      <c r="M44" s="8">
        <v>0.0004</v>
      </c>
      <c r="N44" s="8">
        <f t="shared" si="0"/>
        <v>0.04143248953483117</v>
      </c>
      <c r="O44" s="8">
        <f>L44/'סכום נכסי הקרן'!$C$42</f>
        <v>0.007895106866211792</v>
      </c>
    </row>
    <row r="45" spans="2:15" ht="12.75">
      <c r="B45" s="6" t="s">
        <v>544</v>
      </c>
      <c r="C45" s="17">
        <v>1082379</v>
      </c>
      <c r="D45" s="18" t="s">
        <v>121</v>
      </c>
      <c r="E45" s="6"/>
      <c r="F45" s="18">
        <v>520041997</v>
      </c>
      <c r="G45" s="6" t="s">
        <v>317</v>
      </c>
      <c r="H45" s="6" t="s">
        <v>93</v>
      </c>
      <c r="I45" s="7">
        <v>46429.97</v>
      </c>
      <c r="J45" s="7">
        <v>5749</v>
      </c>
      <c r="K45" s="7">
        <v>0</v>
      </c>
      <c r="L45" s="7">
        <v>2669.26</v>
      </c>
      <c r="M45" s="8">
        <v>0.0004</v>
      </c>
      <c r="N45" s="8">
        <f t="shared" si="0"/>
        <v>0.007587222531259069</v>
      </c>
      <c r="O45" s="8">
        <f>L45/'סכום נכסי הקרן'!$C$42</f>
        <v>0.0014457719865387856</v>
      </c>
    </row>
    <row r="46" spans="2:15" ht="12.75">
      <c r="B46" s="6" t="s">
        <v>545</v>
      </c>
      <c r="C46" s="17">
        <v>1129543</v>
      </c>
      <c r="D46" s="18" t="s">
        <v>121</v>
      </c>
      <c r="E46" s="6"/>
      <c r="F46" s="18">
        <v>2279206</v>
      </c>
      <c r="G46" s="6" t="s">
        <v>546</v>
      </c>
      <c r="H46" s="6" t="s">
        <v>93</v>
      </c>
      <c r="I46" s="7">
        <v>33686</v>
      </c>
      <c r="J46" s="7">
        <v>894</v>
      </c>
      <c r="K46" s="7">
        <v>0</v>
      </c>
      <c r="L46" s="7">
        <v>301.15</v>
      </c>
      <c r="M46" s="8">
        <v>0.0001</v>
      </c>
      <c r="N46" s="8">
        <f t="shared" si="0"/>
        <v>0.0008560020624774913</v>
      </c>
      <c r="O46" s="8">
        <f>L46/'סכום נכסי הקרן'!$C$42</f>
        <v>0.0001631142090864716</v>
      </c>
    </row>
    <row r="47" spans="2:15" ht="12.75">
      <c r="B47" s="6" t="s">
        <v>547</v>
      </c>
      <c r="C47" s="17">
        <v>1081124</v>
      </c>
      <c r="D47" s="18" t="s">
        <v>121</v>
      </c>
      <c r="E47" s="6"/>
      <c r="F47" s="18">
        <v>520043027</v>
      </c>
      <c r="G47" s="6" t="s">
        <v>548</v>
      </c>
      <c r="H47" s="6" t="s">
        <v>93</v>
      </c>
      <c r="I47" s="7">
        <v>11497</v>
      </c>
      <c r="J47" s="7">
        <v>53780</v>
      </c>
      <c r="K47" s="7">
        <v>0</v>
      </c>
      <c r="L47" s="7">
        <v>6183.09</v>
      </c>
      <c r="M47" s="8">
        <v>0.0003</v>
      </c>
      <c r="N47" s="8">
        <f t="shared" si="0"/>
        <v>0.01757508813708767</v>
      </c>
      <c r="O47" s="8">
        <f>L47/'סכום נכסי הקרן'!$C$42</f>
        <v>0.0033489949694852127</v>
      </c>
    </row>
    <row r="48" spans="2:15" ht="12.75">
      <c r="B48" s="6" t="s">
        <v>549</v>
      </c>
      <c r="C48" s="17">
        <v>1134402</v>
      </c>
      <c r="D48" s="18" t="s">
        <v>121</v>
      </c>
      <c r="E48" s="6"/>
      <c r="F48" s="18">
        <v>880326081</v>
      </c>
      <c r="G48" s="6" t="s">
        <v>550</v>
      </c>
      <c r="H48" s="6" t="s">
        <v>93</v>
      </c>
      <c r="I48" s="7">
        <v>14026.67</v>
      </c>
      <c r="J48" s="7">
        <v>22840</v>
      </c>
      <c r="K48" s="7">
        <v>0</v>
      </c>
      <c r="L48" s="7">
        <v>3203.69</v>
      </c>
      <c r="M48" s="8">
        <v>0.0003</v>
      </c>
      <c r="N48" s="8">
        <f t="shared" si="0"/>
        <v>0.009106309970242452</v>
      </c>
      <c r="O48" s="8">
        <f>L48/'סכום נכסי הקרן'!$C$42</f>
        <v>0.001735239450467336</v>
      </c>
    </row>
    <row r="49" spans="2:15" ht="12.75">
      <c r="B49" s="13" t="s">
        <v>551</v>
      </c>
      <c r="C49" s="14"/>
      <c r="D49" s="20"/>
      <c r="E49" s="13"/>
      <c r="F49" s="13"/>
      <c r="G49" s="13"/>
      <c r="H49" s="13"/>
      <c r="I49" s="15">
        <v>5171137.08</v>
      </c>
      <c r="L49" s="15">
        <v>77767.33</v>
      </c>
      <c r="N49" s="16">
        <f t="shared" si="0"/>
        <v>0.22104929395107983</v>
      </c>
      <c r="O49" s="16">
        <f>L49/'סכום נכסי הקרן'!$C$42</f>
        <v>0.04212172181875024</v>
      </c>
    </row>
    <row r="50" spans="2:15" ht="12.75">
      <c r="B50" s="6" t="s">
        <v>552</v>
      </c>
      <c r="C50" s="17">
        <v>711010</v>
      </c>
      <c r="D50" s="18" t="s">
        <v>121</v>
      </c>
      <c r="E50" s="6"/>
      <c r="F50" s="18">
        <v>520019753</v>
      </c>
      <c r="G50" s="6" t="s">
        <v>169</v>
      </c>
      <c r="H50" s="6" t="s">
        <v>93</v>
      </c>
      <c r="I50" s="7">
        <v>3358</v>
      </c>
      <c r="J50" s="7">
        <v>74480</v>
      </c>
      <c r="K50" s="7">
        <v>0</v>
      </c>
      <c r="L50" s="7">
        <v>2501.04</v>
      </c>
      <c r="M50" s="8">
        <v>0.0038</v>
      </c>
      <c r="N50" s="8">
        <f t="shared" si="0"/>
        <v>0.007109066572600713</v>
      </c>
      <c r="O50" s="8">
        <f>L50/'סכום נכסי הקרן'!$C$42</f>
        <v>0.0013546576838573102</v>
      </c>
    </row>
    <row r="51" spans="2:15" ht="12.75">
      <c r="B51" s="6" t="s">
        <v>553</v>
      </c>
      <c r="C51" s="17">
        <v>763011</v>
      </c>
      <c r="D51" s="18" t="s">
        <v>121</v>
      </c>
      <c r="E51" s="6"/>
      <c r="F51" s="18">
        <v>520029026</v>
      </c>
      <c r="G51" s="6" t="s">
        <v>169</v>
      </c>
      <c r="H51" s="6" t="s">
        <v>93</v>
      </c>
      <c r="I51" s="7">
        <v>24477</v>
      </c>
      <c r="J51" s="7">
        <v>10460</v>
      </c>
      <c r="K51" s="7">
        <v>0</v>
      </c>
      <c r="L51" s="7">
        <v>2560.29</v>
      </c>
      <c r="M51" s="8">
        <v>0.0007</v>
      </c>
      <c r="N51" s="8">
        <f t="shared" si="0"/>
        <v>0.007277481389807393</v>
      </c>
      <c r="O51" s="8">
        <f>L51/'סכום נכסי הקרן'!$C$42</f>
        <v>0.0013867497206774112</v>
      </c>
    </row>
    <row r="52" spans="2:15" ht="12.75">
      <c r="B52" s="6" t="s">
        <v>554</v>
      </c>
      <c r="C52" s="17">
        <v>1129501</v>
      </c>
      <c r="D52" s="18" t="s">
        <v>121</v>
      </c>
      <c r="E52" s="6"/>
      <c r="F52" s="18">
        <v>513910703</v>
      </c>
      <c r="G52" s="6" t="s">
        <v>207</v>
      </c>
      <c r="H52" s="6" t="s">
        <v>93</v>
      </c>
      <c r="I52" s="7">
        <v>6849</v>
      </c>
      <c r="J52" s="7">
        <v>14220</v>
      </c>
      <c r="K52" s="7">
        <v>0</v>
      </c>
      <c r="L52" s="7">
        <v>973.93</v>
      </c>
      <c r="M52" s="8">
        <v>0.0005</v>
      </c>
      <c r="N52" s="8">
        <f t="shared" si="0"/>
        <v>0.0027683416526936844</v>
      </c>
      <c r="O52" s="8">
        <f>L52/'סכום נכסי הקרן'!$C$42</f>
        <v>0.0005275172560371485</v>
      </c>
    </row>
    <row r="53" spans="2:15" ht="12.75">
      <c r="B53" s="6" t="s">
        <v>555</v>
      </c>
      <c r="C53" s="17">
        <v>224014</v>
      </c>
      <c r="D53" s="18" t="s">
        <v>121</v>
      </c>
      <c r="E53" s="6"/>
      <c r="F53" s="18">
        <v>520036120</v>
      </c>
      <c r="G53" s="6" t="s">
        <v>207</v>
      </c>
      <c r="H53" s="6" t="s">
        <v>93</v>
      </c>
      <c r="I53" s="7">
        <v>33503</v>
      </c>
      <c r="J53" s="7">
        <v>6080</v>
      </c>
      <c r="K53" s="7">
        <v>0</v>
      </c>
      <c r="L53" s="7">
        <v>2036.98</v>
      </c>
      <c r="M53" s="8">
        <v>0.0006</v>
      </c>
      <c r="N53" s="8">
        <f t="shared" si="0"/>
        <v>0.005790001930019593</v>
      </c>
      <c r="O53" s="8">
        <f>L53/'סכום נכסי הקרן'!$C$42</f>
        <v>0.0011033052685537471</v>
      </c>
    </row>
    <row r="54" spans="2:15" ht="12.75">
      <c r="B54" s="6" t="s">
        <v>556</v>
      </c>
      <c r="C54" s="17">
        <v>1081165</v>
      </c>
      <c r="D54" s="18" t="s">
        <v>121</v>
      </c>
      <c r="E54" s="6"/>
      <c r="F54" s="18">
        <v>520029984</v>
      </c>
      <c r="G54" s="6" t="s">
        <v>207</v>
      </c>
      <c r="H54" s="6" t="s">
        <v>93</v>
      </c>
      <c r="I54" s="7">
        <v>95258</v>
      </c>
      <c r="J54" s="7">
        <v>403.5</v>
      </c>
      <c r="K54" s="7">
        <v>0</v>
      </c>
      <c r="L54" s="7">
        <v>384.37</v>
      </c>
      <c r="M54" s="8">
        <v>0.0001</v>
      </c>
      <c r="N54" s="8">
        <f t="shared" si="0"/>
        <v>0.0010925502664933533</v>
      </c>
      <c r="O54" s="8">
        <f>L54/'סכום נכסי הקרן'!$C$42</f>
        <v>0.0002081893028277174</v>
      </c>
    </row>
    <row r="55" spans="2:15" ht="12.75">
      <c r="B55" s="6" t="s">
        <v>557</v>
      </c>
      <c r="C55" s="17">
        <v>566018</v>
      </c>
      <c r="D55" s="18" t="s">
        <v>121</v>
      </c>
      <c r="E55" s="6"/>
      <c r="F55" s="18">
        <v>520007469</v>
      </c>
      <c r="G55" s="6" t="s">
        <v>207</v>
      </c>
      <c r="H55" s="6" t="s">
        <v>93</v>
      </c>
      <c r="I55" s="7">
        <v>25567</v>
      </c>
      <c r="J55" s="7">
        <v>5655</v>
      </c>
      <c r="K55" s="7">
        <v>0</v>
      </c>
      <c r="L55" s="7">
        <v>1445.81</v>
      </c>
      <c r="M55" s="8">
        <v>0.0004</v>
      </c>
      <c r="N55" s="8">
        <f t="shared" si="0"/>
        <v>0.004109634208701915</v>
      </c>
      <c r="O55" s="8">
        <f>L55/'סכום נכסי הקרן'!$C$42</f>
        <v>0.0007831052785632127</v>
      </c>
    </row>
    <row r="56" spans="2:15" ht="12.75">
      <c r="B56" s="6" t="s">
        <v>558</v>
      </c>
      <c r="C56" s="17">
        <v>5010129</v>
      </c>
      <c r="D56" s="18" t="s">
        <v>121</v>
      </c>
      <c r="E56" s="6"/>
      <c r="F56" s="18">
        <v>520039967</v>
      </c>
      <c r="G56" s="6" t="s">
        <v>211</v>
      </c>
      <c r="H56" s="6" t="s">
        <v>93</v>
      </c>
      <c r="I56" s="7">
        <v>8780</v>
      </c>
      <c r="J56" s="7">
        <v>4349</v>
      </c>
      <c r="K56" s="7">
        <v>0</v>
      </c>
      <c r="L56" s="7">
        <v>381.84</v>
      </c>
      <c r="M56" s="8">
        <v>0.0004</v>
      </c>
      <c r="N56" s="8">
        <f t="shared" si="0"/>
        <v>0.0010853588827375237</v>
      </c>
      <c r="O56" s="8">
        <f>L56/'סכום נכסי הקרן'!$C$42</f>
        <v>0.00020681895931455525</v>
      </c>
    </row>
    <row r="57" spans="2:15" ht="12.75">
      <c r="B57" s="6" t="s">
        <v>559</v>
      </c>
      <c r="C57" s="17">
        <v>829010</v>
      </c>
      <c r="D57" s="18" t="s">
        <v>121</v>
      </c>
      <c r="E57" s="6"/>
      <c r="F57" s="18">
        <v>520033291</v>
      </c>
      <c r="G57" s="6" t="s">
        <v>211</v>
      </c>
      <c r="H57" s="6" t="s">
        <v>93</v>
      </c>
      <c r="I57" s="7">
        <v>17079</v>
      </c>
      <c r="J57" s="7">
        <v>1636</v>
      </c>
      <c r="K57" s="7">
        <v>0</v>
      </c>
      <c r="L57" s="7">
        <v>279.41</v>
      </c>
      <c r="M57" s="8">
        <v>0.0002</v>
      </c>
      <c r="N57" s="8">
        <f t="shared" si="0"/>
        <v>0.0007942073261724585</v>
      </c>
      <c r="O57" s="8">
        <f>L57/'סכום נכסי הקרן'!$C$42</f>
        <v>0.00015133900435281765</v>
      </c>
    </row>
    <row r="58" spans="2:15" ht="12.75">
      <c r="B58" s="6" t="s">
        <v>560</v>
      </c>
      <c r="C58" s="17">
        <v>1123777</v>
      </c>
      <c r="D58" s="18" t="s">
        <v>121</v>
      </c>
      <c r="E58" s="6"/>
      <c r="F58" s="18">
        <v>514068980</v>
      </c>
      <c r="G58" s="6" t="s">
        <v>211</v>
      </c>
      <c r="H58" s="6" t="s">
        <v>93</v>
      </c>
      <c r="I58" s="7">
        <v>5979</v>
      </c>
      <c r="J58" s="7">
        <v>4683</v>
      </c>
      <c r="K58" s="7">
        <v>0</v>
      </c>
      <c r="L58" s="7">
        <v>280</v>
      </c>
      <c r="M58" s="8">
        <v>0.0004</v>
      </c>
      <c r="N58" s="8">
        <f t="shared" si="0"/>
        <v>0.0007958843682340945</v>
      </c>
      <c r="O58" s="8">
        <f>L58/'סכום נכסי הקרן'!$C$42</f>
        <v>0.00015165857062663805</v>
      </c>
    </row>
    <row r="59" spans="2:15" ht="12.75">
      <c r="B59" s="6" t="s">
        <v>561</v>
      </c>
      <c r="C59" s="17">
        <v>1123850</v>
      </c>
      <c r="D59" s="18" t="s">
        <v>121</v>
      </c>
      <c r="E59" s="6"/>
      <c r="F59" s="18">
        <v>514065283</v>
      </c>
      <c r="G59" s="6" t="s">
        <v>211</v>
      </c>
      <c r="H59" s="6" t="s">
        <v>93</v>
      </c>
      <c r="I59" s="7">
        <v>9028</v>
      </c>
      <c r="J59" s="7">
        <v>1578</v>
      </c>
      <c r="K59" s="7">
        <v>0</v>
      </c>
      <c r="L59" s="7">
        <v>142.46</v>
      </c>
      <c r="M59" s="8">
        <v>0.0001</v>
      </c>
      <c r="N59" s="8">
        <f t="shared" si="0"/>
        <v>0.00040493459678081825</v>
      </c>
      <c r="O59" s="8">
        <f>L59/'סכום נכסי הקרן'!$C$42</f>
        <v>7.71617141838245E-05</v>
      </c>
    </row>
    <row r="60" spans="2:15" ht="12.75">
      <c r="B60" s="6" t="s">
        <v>562</v>
      </c>
      <c r="C60" s="17">
        <v>1104249</v>
      </c>
      <c r="D60" s="18" t="s">
        <v>121</v>
      </c>
      <c r="E60" s="6"/>
      <c r="F60" s="18">
        <v>513770669</v>
      </c>
      <c r="G60" s="6" t="s">
        <v>211</v>
      </c>
      <c r="H60" s="6" t="s">
        <v>93</v>
      </c>
      <c r="I60" s="7">
        <v>7755</v>
      </c>
      <c r="J60" s="7">
        <v>18660</v>
      </c>
      <c r="K60" s="7">
        <v>0</v>
      </c>
      <c r="L60" s="7">
        <v>1447.08</v>
      </c>
      <c r="M60" s="8">
        <v>0.0006</v>
      </c>
      <c r="N60" s="8">
        <f t="shared" si="0"/>
        <v>0.004113244112800691</v>
      </c>
      <c r="O60" s="8">
        <f>L60/'סכום נכסי הקרן'!$C$42</f>
        <v>0.000783793158508555</v>
      </c>
    </row>
    <row r="61" spans="2:15" ht="12.75">
      <c r="B61" s="6" t="s">
        <v>563</v>
      </c>
      <c r="C61" s="17">
        <v>258012</v>
      </c>
      <c r="D61" s="18" t="s">
        <v>121</v>
      </c>
      <c r="E61" s="6"/>
      <c r="F61" s="18">
        <v>520036732</v>
      </c>
      <c r="G61" s="6" t="s">
        <v>211</v>
      </c>
      <c r="H61" s="6" t="s">
        <v>93</v>
      </c>
      <c r="I61" s="7">
        <v>1949</v>
      </c>
      <c r="J61" s="7">
        <v>11620</v>
      </c>
      <c r="K61" s="7">
        <v>0</v>
      </c>
      <c r="L61" s="7">
        <v>226.47</v>
      </c>
      <c r="M61" s="8">
        <v>0.0002</v>
      </c>
      <c r="N61" s="8">
        <f t="shared" si="0"/>
        <v>0.0006437283316927693</v>
      </c>
      <c r="O61" s="8">
        <f>L61/'סכום נכסי הקרן'!$C$42</f>
        <v>0.00012266470174933828</v>
      </c>
    </row>
    <row r="62" spans="2:15" ht="12.75">
      <c r="B62" s="6" t="s">
        <v>564</v>
      </c>
      <c r="C62" s="17">
        <v>314013</v>
      </c>
      <c r="D62" s="18" t="s">
        <v>121</v>
      </c>
      <c r="E62" s="6"/>
      <c r="F62" s="18">
        <v>520037565</v>
      </c>
      <c r="G62" s="6" t="s">
        <v>242</v>
      </c>
      <c r="H62" s="6" t="s">
        <v>93</v>
      </c>
      <c r="I62" s="7">
        <v>6452</v>
      </c>
      <c r="J62" s="7">
        <v>23190</v>
      </c>
      <c r="K62" s="7">
        <v>0</v>
      </c>
      <c r="L62" s="7">
        <v>1496.22</v>
      </c>
      <c r="M62" s="8">
        <v>0.0012</v>
      </c>
      <c r="N62" s="8">
        <f t="shared" si="0"/>
        <v>0.004252921819425775</v>
      </c>
      <c r="O62" s="8">
        <f>L62/'סכום נכסי הקרן'!$C$42</f>
        <v>0.00081040923765353</v>
      </c>
    </row>
    <row r="63" spans="2:15" ht="12.75">
      <c r="B63" s="6" t="s">
        <v>565</v>
      </c>
      <c r="C63" s="17">
        <v>288019</v>
      </c>
      <c r="D63" s="18" t="s">
        <v>121</v>
      </c>
      <c r="E63" s="6"/>
      <c r="F63" s="18">
        <v>520037425</v>
      </c>
      <c r="G63" s="6" t="s">
        <v>242</v>
      </c>
      <c r="H63" s="6" t="s">
        <v>93</v>
      </c>
      <c r="I63" s="7">
        <v>1165</v>
      </c>
      <c r="J63" s="7">
        <v>8361</v>
      </c>
      <c r="K63" s="7">
        <v>0</v>
      </c>
      <c r="L63" s="7">
        <v>97.41</v>
      </c>
      <c r="M63" s="8">
        <v>0.0001</v>
      </c>
      <c r="N63" s="8">
        <f t="shared" si="0"/>
        <v>0.00027688248682029696</v>
      </c>
      <c r="O63" s="8">
        <f>L63/'סכום נכסי הקרן'!$C$42</f>
        <v>5.27609334455029E-05</v>
      </c>
    </row>
    <row r="64" spans="2:15" ht="12.75">
      <c r="B64" s="6" t="s">
        <v>566</v>
      </c>
      <c r="C64" s="17">
        <v>1820083</v>
      </c>
      <c r="D64" s="18" t="s">
        <v>121</v>
      </c>
      <c r="E64" s="6"/>
      <c r="F64" s="18">
        <v>520035171</v>
      </c>
      <c r="G64" s="6" t="s">
        <v>183</v>
      </c>
      <c r="H64" s="6" t="s">
        <v>93</v>
      </c>
      <c r="I64" s="7">
        <v>85000</v>
      </c>
      <c r="J64" s="7">
        <v>643.7</v>
      </c>
      <c r="K64" s="7">
        <v>0</v>
      </c>
      <c r="L64" s="7">
        <v>547.14</v>
      </c>
      <c r="M64" s="8">
        <v>0.0006</v>
      </c>
      <c r="N64" s="8">
        <f t="shared" si="0"/>
        <v>0.001555214904412866</v>
      </c>
      <c r="O64" s="8">
        <f>L64/'סכום נכסי הקרן'!$C$42</f>
        <v>0.00029635167975949553</v>
      </c>
    </row>
    <row r="65" spans="2:15" ht="12.75">
      <c r="B65" s="6" t="s">
        <v>567</v>
      </c>
      <c r="C65" s="17">
        <v>715011</v>
      </c>
      <c r="D65" s="18" t="s">
        <v>121</v>
      </c>
      <c r="E65" s="6"/>
      <c r="F65" s="18">
        <v>520025990</v>
      </c>
      <c r="G65" s="6" t="s">
        <v>183</v>
      </c>
      <c r="H65" s="6" t="s">
        <v>93</v>
      </c>
      <c r="I65" s="7">
        <v>10658</v>
      </c>
      <c r="J65" s="7">
        <v>489.4</v>
      </c>
      <c r="K65" s="7">
        <v>0</v>
      </c>
      <c r="L65" s="7">
        <v>52.16</v>
      </c>
      <c r="M65" s="8">
        <v>0.0001</v>
      </c>
      <c r="N65" s="8">
        <f t="shared" si="0"/>
        <v>0.00014826188802532275</v>
      </c>
      <c r="O65" s="8">
        <f>L65/'סכום נכסי הקרן'!$C$42</f>
        <v>2.8251825156733717E-05</v>
      </c>
    </row>
    <row r="66" spans="2:15" ht="12.75">
      <c r="B66" s="6" t="s">
        <v>568</v>
      </c>
      <c r="C66" s="17">
        <v>1091354</v>
      </c>
      <c r="D66" s="18" t="s">
        <v>121</v>
      </c>
      <c r="E66" s="6"/>
      <c r="F66" s="18">
        <v>510560188</v>
      </c>
      <c r="G66" s="6" t="s">
        <v>183</v>
      </c>
      <c r="H66" s="6" t="s">
        <v>93</v>
      </c>
      <c r="I66" s="7">
        <v>3858.09</v>
      </c>
      <c r="J66" s="7">
        <v>11700</v>
      </c>
      <c r="K66" s="7">
        <v>0</v>
      </c>
      <c r="L66" s="7">
        <v>451.4</v>
      </c>
      <c r="M66" s="8">
        <v>0.0001</v>
      </c>
      <c r="N66" s="8">
        <f t="shared" si="0"/>
        <v>0.001283079299360251</v>
      </c>
      <c r="O66" s="8">
        <f>L66/'סכום נכסי הקרן'!$C$42</f>
        <v>0.00024449528136023005</v>
      </c>
    </row>
    <row r="67" spans="2:15" ht="12.75">
      <c r="B67" s="6" t="s">
        <v>569</v>
      </c>
      <c r="C67" s="17">
        <v>1132315</v>
      </c>
      <c r="D67" s="18" t="s">
        <v>121</v>
      </c>
      <c r="E67" s="6"/>
      <c r="F67" s="18">
        <v>510381601</v>
      </c>
      <c r="G67" s="6" t="s">
        <v>183</v>
      </c>
      <c r="H67" s="6" t="s">
        <v>93</v>
      </c>
      <c r="I67" s="7">
        <v>6659</v>
      </c>
      <c r="J67" s="7">
        <v>2745</v>
      </c>
      <c r="K67" s="7">
        <v>0</v>
      </c>
      <c r="L67" s="7">
        <v>182.79</v>
      </c>
      <c r="M67" s="8">
        <v>0.0001</v>
      </c>
      <c r="N67" s="8">
        <f t="shared" si="0"/>
        <v>0.0005195703702482505</v>
      </c>
      <c r="O67" s="8">
        <f>L67/'סכום נכסי הקרן'!$C$42</f>
        <v>9.900596473158275E-05</v>
      </c>
    </row>
    <row r="68" spans="2:15" ht="12.75">
      <c r="B68" s="6" t="s">
        <v>570</v>
      </c>
      <c r="C68" s="17">
        <v>1097260</v>
      </c>
      <c r="D68" s="18" t="s">
        <v>121</v>
      </c>
      <c r="E68" s="6"/>
      <c r="F68" s="18">
        <v>513623314</v>
      </c>
      <c r="G68" s="6" t="s">
        <v>183</v>
      </c>
      <c r="H68" s="6" t="s">
        <v>93</v>
      </c>
      <c r="I68" s="7">
        <v>3957</v>
      </c>
      <c r="J68" s="7">
        <v>25740</v>
      </c>
      <c r="K68" s="7">
        <v>0</v>
      </c>
      <c r="L68" s="7">
        <v>1018.53</v>
      </c>
      <c r="M68" s="8">
        <v>0.0003</v>
      </c>
      <c r="N68" s="8">
        <f t="shared" si="0"/>
        <v>0.0028951146627766867</v>
      </c>
      <c r="O68" s="8">
        <f>L68/'סכום נכסי הקרן'!$C$42</f>
        <v>0.0005516742997869631</v>
      </c>
    </row>
    <row r="69" spans="2:15" ht="12.75">
      <c r="B69" s="6" t="s">
        <v>571</v>
      </c>
      <c r="C69" s="17">
        <v>1121607</v>
      </c>
      <c r="D69" s="18" t="s">
        <v>121</v>
      </c>
      <c r="E69" s="6"/>
      <c r="F69" s="18">
        <v>34250659</v>
      </c>
      <c r="G69" s="6" t="s">
        <v>183</v>
      </c>
      <c r="H69" s="6" t="s">
        <v>93</v>
      </c>
      <c r="I69" s="7">
        <v>2827.39</v>
      </c>
      <c r="J69" s="7">
        <v>33990</v>
      </c>
      <c r="K69" s="7">
        <v>0</v>
      </c>
      <c r="L69" s="7">
        <v>961.03</v>
      </c>
      <c r="M69" s="8">
        <v>0.0004</v>
      </c>
      <c r="N69" s="8">
        <f t="shared" si="0"/>
        <v>0.002731674122871471</v>
      </c>
      <c r="O69" s="8">
        <f>L69/'סכום נכסי הקרן'!$C$42</f>
        <v>0.0005205301290332785</v>
      </c>
    </row>
    <row r="70" spans="2:15" ht="12.75">
      <c r="B70" s="6" t="s">
        <v>572</v>
      </c>
      <c r="C70" s="17">
        <v>759019</v>
      </c>
      <c r="D70" s="18" t="s">
        <v>121</v>
      </c>
      <c r="E70" s="6"/>
      <c r="F70" s="18">
        <v>520001736</v>
      </c>
      <c r="G70" s="6" t="s">
        <v>183</v>
      </c>
      <c r="H70" s="6" t="s">
        <v>93</v>
      </c>
      <c r="I70" s="7">
        <v>1400</v>
      </c>
      <c r="J70" s="7">
        <v>189700</v>
      </c>
      <c r="K70" s="7">
        <v>0</v>
      </c>
      <c r="L70" s="7">
        <v>2655.8</v>
      </c>
      <c r="M70" s="8">
        <v>0.0007</v>
      </c>
      <c r="N70" s="8">
        <f t="shared" si="0"/>
        <v>0.007548963232700387</v>
      </c>
      <c r="O70" s="8">
        <f>L70/'סכום נכסי הקרן'!$C$42</f>
        <v>0.001438481542393662</v>
      </c>
    </row>
    <row r="71" spans="2:15" ht="12.75">
      <c r="B71" s="6" t="s">
        <v>573</v>
      </c>
      <c r="C71" s="17">
        <v>434019</v>
      </c>
      <c r="D71" s="18" t="s">
        <v>121</v>
      </c>
      <c r="E71" s="6"/>
      <c r="F71" s="18">
        <v>520039298</v>
      </c>
      <c r="G71" s="6" t="s">
        <v>183</v>
      </c>
      <c r="H71" s="6" t="s">
        <v>93</v>
      </c>
      <c r="I71" s="7">
        <v>202148.91</v>
      </c>
      <c r="J71" s="7">
        <v>419.5</v>
      </c>
      <c r="K71" s="7">
        <v>0</v>
      </c>
      <c r="L71" s="7">
        <v>848.01</v>
      </c>
      <c r="M71" s="8">
        <v>0.0008</v>
      </c>
      <c r="N71" s="8">
        <f t="shared" si="0"/>
        <v>0.002410421082522123</v>
      </c>
      <c r="O71" s="8">
        <f>L71/'סכום נכסי הקרן'!$C$42</f>
        <v>0.00045931423027534046</v>
      </c>
    </row>
    <row r="72" spans="2:15" ht="12.75">
      <c r="B72" s="6" t="s">
        <v>574</v>
      </c>
      <c r="C72" s="17">
        <v>613034</v>
      </c>
      <c r="D72" s="18" t="s">
        <v>121</v>
      </c>
      <c r="E72" s="6"/>
      <c r="F72" s="18">
        <v>520017807</v>
      </c>
      <c r="G72" s="6" t="s">
        <v>183</v>
      </c>
      <c r="H72" s="6" t="s">
        <v>93</v>
      </c>
      <c r="I72" s="7">
        <v>708</v>
      </c>
      <c r="J72" s="7">
        <v>56440</v>
      </c>
      <c r="K72" s="7">
        <v>0</v>
      </c>
      <c r="L72" s="7">
        <v>399.6</v>
      </c>
      <c r="M72" s="8">
        <v>0.0001</v>
      </c>
      <c r="N72" s="8">
        <f t="shared" si="0"/>
        <v>0.0011358406912369435</v>
      </c>
      <c r="O72" s="8">
        <f>L72/'סכום נכסי הקרן'!$C$42</f>
        <v>0.00021643844579430203</v>
      </c>
    </row>
    <row r="73" spans="2:15" ht="12.75">
      <c r="B73" s="6" t="s">
        <v>575</v>
      </c>
      <c r="C73" s="17">
        <v>198010</v>
      </c>
      <c r="D73" s="18" t="s">
        <v>121</v>
      </c>
      <c r="E73" s="6"/>
      <c r="F73" s="18">
        <v>520017070</v>
      </c>
      <c r="G73" s="6" t="s">
        <v>183</v>
      </c>
      <c r="H73" s="6" t="s">
        <v>93</v>
      </c>
      <c r="I73" s="7">
        <v>275885</v>
      </c>
      <c r="J73" s="7">
        <v>1379</v>
      </c>
      <c r="K73" s="7">
        <v>0</v>
      </c>
      <c r="L73" s="7">
        <v>3804.45</v>
      </c>
      <c r="M73" s="8">
        <v>0.0009</v>
      </c>
      <c r="N73" s="8">
        <f t="shared" si="0"/>
        <v>0.010813936731172147</v>
      </c>
      <c r="O73" s="8">
        <f>L73/'סכום נכסי הקרן'!$C$42</f>
        <v>0.0020606337465018327</v>
      </c>
    </row>
    <row r="74" spans="2:15" ht="12.75">
      <c r="B74" s="6" t="s">
        <v>576</v>
      </c>
      <c r="C74" s="17">
        <v>226019</v>
      </c>
      <c r="D74" s="18" t="s">
        <v>121</v>
      </c>
      <c r="E74" s="6"/>
      <c r="F74" s="18">
        <v>520024126</v>
      </c>
      <c r="G74" s="6" t="s">
        <v>183</v>
      </c>
      <c r="H74" s="6" t="s">
        <v>93</v>
      </c>
      <c r="I74" s="7">
        <v>217404</v>
      </c>
      <c r="J74" s="7">
        <v>712.6</v>
      </c>
      <c r="K74" s="7">
        <v>0</v>
      </c>
      <c r="L74" s="7">
        <v>1549.22</v>
      </c>
      <c r="M74" s="8">
        <v>0.0005</v>
      </c>
      <c r="N74" s="8">
        <f t="shared" si="0"/>
        <v>0.0044035713605558</v>
      </c>
      <c r="O74" s="8">
        <f>L74/'סכום נכסי הקרן'!$C$42</f>
        <v>0.0008391160385221436</v>
      </c>
    </row>
    <row r="75" spans="2:15" ht="12.75">
      <c r="B75" s="6" t="s">
        <v>577</v>
      </c>
      <c r="C75" s="17">
        <v>1131523</v>
      </c>
      <c r="D75" s="18" t="s">
        <v>121</v>
      </c>
      <c r="E75" s="6"/>
      <c r="F75" s="18">
        <v>512719485</v>
      </c>
      <c r="G75" s="6" t="s">
        <v>183</v>
      </c>
      <c r="H75" s="6" t="s">
        <v>93</v>
      </c>
      <c r="I75" s="7">
        <v>62283</v>
      </c>
      <c r="J75" s="7">
        <v>732.6</v>
      </c>
      <c r="K75" s="7">
        <v>0</v>
      </c>
      <c r="L75" s="7">
        <v>456.29</v>
      </c>
      <c r="M75" s="8">
        <v>0.0004</v>
      </c>
      <c r="N75" s="8">
        <f t="shared" si="0"/>
        <v>0.001296978851362625</v>
      </c>
      <c r="O75" s="8">
        <f>L75/'סכום נכסי הקרן'!$C$42</f>
        <v>0.00024714388996867386</v>
      </c>
    </row>
    <row r="76" spans="2:15" ht="12.75">
      <c r="B76" s="6" t="s">
        <v>578</v>
      </c>
      <c r="C76" s="17">
        <v>1104488</v>
      </c>
      <c r="D76" s="18" t="s">
        <v>121</v>
      </c>
      <c r="E76" s="6"/>
      <c r="F76" s="18">
        <v>513257873</v>
      </c>
      <c r="G76" s="6" t="s">
        <v>183</v>
      </c>
      <c r="H76" s="6" t="s">
        <v>93</v>
      </c>
      <c r="I76" s="7">
        <v>7110</v>
      </c>
      <c r="J76" s="7">
        <v>6671</v>
      </c>
      <c r="K76" s="7">
        <v>0</v>
      </c>
      <c r="L76" s="7">
        <v>474.31</v>
      </c>
      <c r="M76" s="8">
        <v>0.0002</v>
      </c>
      <c r="N76" s="8">
        <f aca="true" t="shared" si="1" ref="N76:N139">L76/$L$11</f>
        <v>0.0013481996953468335</v>
      </c>
      <c r="O76" s="8">
        <f>L76/'סכום נכסי הקרן'!$C$42</f>
        <v>0.0002569042022640025</v>
      </c>
    </row>
    <row r="77" spans="2:15" ht="12.75">
      <c r="B77" s="6" t="s">
        <v>579</v>
      </c>
      <c r="C77" s="17">
        <v>699017</v>
      </c>
      <c r="D77" s="18" t="s">
        <v>121</v>
      </c>
      <c r="E77" s="6"/>
      <c r="F77" s="18">
        <v>520025438</v>
      </c>
      <c r="G77" s="6" t="s">
        <v>183</v>
      </c>
      <c r="H77" s="6" t="s">
        <v>93</v>
      </c>
      <c r="I77" s="7">
        <v>4045</v>
      </c>
      <c r="J77" s="7">
        <v>35260</v>
      </c>
      <c r="K77" s="7">
        <v>0</v>
      </c>
      <c r="L77" s="7">
        <v>1426.27</v>
      </c>
      <c r="M77" s="8">
        <v>0.0006</v>
      </c>
      <c r="N77" s="8">
        <f t="shared" si="1"/>
        <v>0.004054092849575864</v>
      </c>
      <c r="O77" s="8">
        <f>L77/'סכום נכסי הקרן'!$C$42</f>
        <v>0.0007725216768844824</v>
      </c>
    </row>
    <row r="78" spans="2:15" ht="12.75">
      <c r="B78" s="6" t="s">
        <v>580</v>
      </c>
      <c r="C78" s="17">
        <v>1081686</v>
      </c>
      <c r="D78" s="18" t="s">
        <v>121</v>
      </c>
      <c r="E78" s="6"/>
      <c r="F78" s="18">
        <v>520043720</v>
      </c>
      <c r="G78" s="6" t="s">
        <v>183</v>
      </c>
      <c r="H78" s="6" t="s">
        <v>93</v>
      </c>
      <c r="I78" s="7">
        <v>19517</v>
      </c>
      <c r="J78" s="7">
        <v>3460</v>
      </c>
      <c r="K78" s="7">
        <v>0</v>
      </c>
      <c r="L78" s="7">
        <v>675.29</v>
      </c>
      <c r="M78" s="8">
        <v>0.0003</v>
      </c>
      <c r="N78" s="8">
        <f t="shared" si="1"/>
        <v>0.0019194741250885775</v>
      </c>
      <c r="O78" s="8">
        <f>L78/'סכום נכסי הקרן'!$C$42</f>
        <v>0.0003657625577087943</v>
      </c>
    </row>
    <row r="79" spans="2:15" ht="12.75">
      <c r="B79" s="6" t="s">
        <v>581</v>
      </c>
      <c r="C79" s="17">
        <v>1109644</v>
      </c>
      <c r="D79" s="18" t="s">
        <v>121</v>
      </c>
      <c r="E79" s="6"/>
      <c r="F79" s="18">
        <v>513992529</v>
      </c>
      <c r="G79" s="6" t="s">
        <v>183</v>
      </c>
      <c r="H79" s="6" t="s">
        <v>93</v>
      </c>
      <c r="I79" s="7">
        <v>391028</v>
      </c>
      <c r="J79" s="7">
        <v>785.3</v>
      </c>
      <c r="K79" s="7">
        <v>0</v>
      </c>
      <c r="L79" s="7">
        <v>3070.74</v>
      </c>
      <c r="M79" s="8">
        <v>0.002</v>
      </c>
      <c r="N79" s="8">
        <f t="shared" si="1"/>
        <v>0.00872840701753987</v>
      </c>
      <c r="O79" s="8">
        <f>L79/'סכום נכסי הקרן'!$C$42</f>
        <v>0.0016632287113072946</v>
      </c>
    </row>
    <row r="80" spans="2:15" ht="12.75">
      <c r="B80" s="6" t="s">
        <v>582</v>
      </c>
      <c r="C80" s="17">
        <v>1098565</v>
      </c>
      <c r="D80" s="18" t="s">
        <v>121</v>
      </c>
      <c r="E80" s="6"/>
      <c r="F80" s="18">
        <v>513765859</v>
      </c>
      <c r="G80" s="6" t="s">
        <v>183</v>
      </c>
      <c r="H80" s="6" t="s">
        <v>93</v>
      </c>
      <c r="I80" s="7">
        <v>7962</v>
      </c>
      <c r="J80" s="7">
        <v>15360</v>
      </c>
      <c r="K80" s="7">
        <v>0</v>
      </c>
      <c r="L80" s="7">
        <v>1222.96</v>
      </c>
      <c r="M80" s="8">
        <v>0.0006</v>
      </c>
      <c r="N80" s="8">
        <f t="shared" si="1"/>
        <v>0.003476195524912744</v>
      </c>
      <c r="O80" s="8">
        <f>L80/'סכום נכסי הקרן'!$C$42</f>
        <v>0.000662401305476976</v>
      </c>
    </row>
    <row r="81" spans="2:15" ht="12.75">
      <c r="B81" s="6" t="s">
        <v>583</v>
      </c>
      <c r="C81" s="17">
        <v>1098920</v>
      </c>
      <c r="D81" s="18" t="s">
        <v>121</v>
      </c>
      <c r="E81" s="6"/>
      <c r="F81" s="18">
        <v>513821488</v>
      </c>
      <c r="G81" s="6" t="s">
        <v>183</v>
      </c>
      <c r="H81" s="6" t="s">
        <v>93</v>
      </c>
      <c r="I81" s="7">
        <v>111139</v>
      </c>
      <c r="J81" s="7">
        <v>1874</v>
      </c>
      <c r="K81" s="7">
        <v>0</v>
      </c>
      <c r="L81" s="7">
        <v>2082.74</v>
      </c>
      <c r="M81" s="8">
        <v>0.0006</v>
      </c>
      <c r="N81" s="8">
        <f t="shared" si="1"/>
        <v>0.005920072175342421</v>
      </c>
      <c r="O81" s="8">
        <f>L81/'סכום נכסי הקרן'!$C$42</f>
        <v>0.0011280906120961576</v>
      </c>
    </row>
    <row r="82" spans="2:15" ht="12.75">
      <c r="B82" s="6" t="s">
        <v>584</v>
      </c>
      <c r="C82" s="17">
        <v>1081942</v>
      </c>
      <c r="D82" s="18" t="s">
        <v>121</v>
      </c>
      <c r="E82" s="6"/>
      <c r="F82" s="18">
        <v>520036104</v>
      </c>
      <c r="G82" s="6" t="s">
        <v>183</v>
      </c>
      <c r="H82" s="6" t="s">
        <v>93</v>
      </c>
      <c r="I82" s="7">
        <v>71203</v>
      </c>
      <c r="J82" s="7">
        <v>1055</v>
      </c>
      <c r="K82" s="7">
        <v>10.62</v>
      </c>
      <c r="L82" s="7">
        <v>761.81</v>
      </c>
      <c r="M82" s="8">
        <v>0.0002</v>
      </c>
      <c r="N82" s="8">
        <f t="shared" si="1"/>
        <v>0.0021654023948729124</v>
      </c>
      <c r="O82" s="8">
        <f>L82/'סכום נכסי הקרן'!$C$42</f>
        <v>0.00041262505603242546</v>
      </c>
    </row>
    <row r="83" spans="2:15" ht="12.75">
      <c r="B83" s="6" t="s">
        <v>585</v>
      </c>
      <c r="C83" s="17">
        <v>168013</v>
      </c>
      <c r="D83" s="18" t="s">
        <v>121</v>
      </c>
      <c r="E83" s="6"/>
      <c r="F83" s="18">
        <v>520034109</v>
      </c>
      <c r="G83" s="6" t="s">
        <v>527</v>
      </c>
      <c r="H83" s="6" t="s">
        <v>93</v>
      </c>
      <c r="I83" s="7">
        <v>2251</v>
      </c>
      <c r="J83" s="7">
        <v>30430</v>
      </c>
      <c r="K83" s="7">
        <v>0</v>
      </c>
      <c r="L83" s="7">
        <v>684.98</v>
      </c>
      <c r="M83" s="8">
        <v>0.0006</v>
      </c>
      <c r="N83" s="8">
        <f t="shared" si="1"/>
        <v>0.0019470174091178218</v>
      </c>
      <c r="O83" s="8">
        <f>L83/'סכום נכסי הקרן'!$C$42</f>
        <v>0.00037101102752798047</v>
      </c>
    </row>
    <row r="84" spans="2:15" ht="12.75">
      <c r="B84" s="6" t="s">
        <v>586</v>
      </c>
      <c r="C84" s="17">
        <v>627034</v>
      </c>
      <c r="D84" s="18" t="s">
        <v>121</v>
      </c>
      <c r="E84" s="6"/>
      <c r="F84" s="18">
        <v>520025602</v>
      </c>
      <c r="G84" s="6" t="s">
        <v>587</v>
      </c>
      <c r="H84" s="6" t="s">
        <v>93</v>
      </c>
      <c r="I84" s="7">
        <v>7296</v>
      </c>
      <c r="J84" s="7">
        <v>10700</v>
      </c>
      <c r="K84" s="7">
        <v>0</v>
      </c>
      <c r="L84" s="7">
        <v>780.67</v>
      </c>
      <c r="M84" s="8">
        <v>0.0003</v>
      </c>
      <c r="N84" s="8">
        <f t="shared" si="1"/>
        <v>0.0022190108919618234</v>
      </c>
      <c r="O84" s="8">
        <f>L84/'סכום נכסי הקרן'!$C$42</f>
        <v>0.00042284034403963403</v>
      </c>
    </row>
    <row r="85" spans="2:15" ht="12.75">
      <c r="B85" s="6" t="s">
        <v>588</v>
      </c>
      <c r="C85" s="17">
        <v>1087022</v>
      </c>
      <c r="D85" s="18" t="s">
        <v>121</v>
      </c>
      <c r="E85" s="6"/>
      <c r="F85" s="18">
        <v>512157603</v>
      </c>
      <c r="G85" s="6" t="s">
        <v>587</v>
      </c>
      <c r="H85" s="6" t="s">
        <v>93</v>
      </c>
      <c r="I85" s="7">
        <v>9086</v>
      </c>
      <c r="J85" s="7">
        <v>10300</v>
      </c>
      <c r="K85" s="7">
        <v>0</v>
      </c>
      <c r="L85" s="7">
        <v>935.86</v>
      </c>
      <c r="M85" s="8">
        <v>0.0007</v>
      </c>
      <c r="N85" s="8">
        <f t="shared" si="1"/>
        <v>0.0026601298030555706</v>
      </c>
      <c r="O85" s="8">
        <f>L85/'סכום נכסי הקרן'!$C$42</f>
        <v>0.0005068971068094482</v>
      </c>
    </row>
    <row r="86" spans="2:15" ht="12.75">
      <c r="B86" s="6" t="s">
        <v>589</v>
      </c>
      <c r="C86" s="17">
        <v>315010</v>
      </c>
      <c r="D86" s="18" t="s">
        <v>121</v>
      </c>
      <c r="E86" s="6"/>
      <c r="F86" s="18">
        <v>520037284</v>
      </c>
      <c r="G86" s="6" t="s">
        <v>587</v>
      </c>
      <c r="H86" s="6" t="s">
        <v>93</v>
      </c>
      <c r="I86" s="7">
        <v>768</v>
      </c>
      <c r="J86" s="7">
        <v>9230</v>
      </c>
      <c r="K86" s="7">
        <v>0</v>
      </c>
      <c r="L86" s="7">
        <v>70.89</v>
      </c>
      <c r="M86" s="8">
        <v>0.0001</v>
      </c>
      <c r="N86" s="8">
        <f t="shared" si="1"/>
        <v>0.00020150086737183917</v>
      </c>
      <c r="O86" s="8">
        <f>L86/'סכום נכסי הקרן'!$C$42</f>
        <v>3.8396700256151326E-05</v>
      </c>
    </row>
    <row r="87" spans="2:15" ht="12.75">
      <c r="B87" s="6" t="s">
        <v>590</v>
      </c>
      <c r="C87" s="17">
        <v>1132356</v>
      </c>
      <c r="D87" s="18" t="s">
        <v>121</v>
      </c>
      <c r="E87" s="6"/>
      <c r="F87" s="18">
        <v>515001659</v>
      </c>
      <c r="G87" s="6" t="s">
        <v>353</v>
      </c>
      <c r="H87" s="6" t="s">
        <v>93</v>
      </c>
      <c r="I87" s="7">
        <v>132740</v>
      </c>
      <c r="J87" s="7">
        <v>1245</v>
      </c>
      <c r="K87" s="7">
        <v>0</v>
      </c>
      <c r="L87" s="7">
        <v>1652.61</v>
      </c>
      <c r="M87" s="8">
        <v>0.0012</v>
      </c>
      <c r="N87" s="8">
        <f t="shared" si="1"/>
        <v>0.004697451663526239</v>
      </c>
      <c r="O87" s="8">
        <f>L87/'סכום נכסי הקרן'!$C$42</f>
        <v>0.0008951159657260297</v>
      </c>
    </row>
    <row r="88" spans="2:15" ht="12.75">
      <c r="B88" s="6" t="s">
        <v>591</v>
      </c>
      <c r="C88" s="17">
        <v>1080324</v>
      </c>
      <c r="D88" s="18" t="s">
        <v>121</v>
      </c>
      <c r="E88" s="6"/>
      <c r="F88" s="18">
        <v>520041575</v>
      </c>
      <c r="G88" s="6" t="s">
        <v>353</v>
      </c>
      <c r="H88" s="6" t="s">
        <v>93</v>
      </c>
      <c r="I88" s="7">
        <v>9041</v>
      </c>
      <c r="J88" s="7">
        <v>6526</v>
      </c>
      <c r="K88" s="7">
        <v>0</v>
      </c>
      <c r="L88" s="7">
        <v>590.02</v>
      </c>
      <c r="M88" s="8">
        <v>0.0006</v>
      </c>
      <c r="N88" s="8">
        <f t="shared" si="1"/>
        <v>0.001677098910519573</v>
      </c>
      <c r="O88" s="8">
        <f>L88/'סכום נכסי הקרן'!$C$42</f>
        <v>0.0003195771065754607</v>
      </c>
    </row>
    <row r="89" spans="2:15" ht="12.75">
      <c r="B89" s="6" t="s">
        <v>592</v>
      </c>
      <c r="C89" s="17">
        <v>1091065</v>
      </c>
      <c r="D89" s="18" t="s">
        <v>121</v>
      </c>
      <c r="E89" s="6"/>
      <c r="F89" s="18">
        <v>511527202</v>
      </c>
      <c r="G89" s="6" t="s">
        <v>450</v>
      </c>
      <c r="H89" s="6" t="s">
        <v>93</v>
      </c>
      <c r="I89" s="7">
        <v>68062.96</v>
      </c>
      <c r="J89" s="7">
        <v>2500</v>
      </c>
      <c r="K89" s="7">
        <v>0</v>
      </c>
      <c r="L89" s="7">
        <v>1701.57</v>
      </c>
      <c r="M89" s="8">
        <v>0.0006</v>
      </c>
      <c r="N89" s="8">
        <f t="shared" si="1"/>
        <v>0.004836617730200315</v>
      </c>
      <c r="O89" s="8">
        <f>L89/'סכום נכסי הקרן'!$C$42</f>
        <v>0.0009216345500756018</v>
      </c>
    </row>
    <row r="90" spans="2:15" ht="12.75">
      <c r="B90" s="6" t="s">
        <v>593</v>
      </c>
      <c r="C90" s="17">
        <v>1081603</v>
      </c>
      <c r="D90" s="18" t="s">
        <v>121</v>
      </c>
      <c r="E90" s="6"/>
      <c r="F90" s="18">
        <v>520042912</v>
      </c>
      <c r="G90" s="6" t="s">
        <v>216</v>
      </c>
      <c r="H90" s="6" t="s">
        <v>93</v>
      </c>
      <c r="I90" s="7">
        <v>2639</v>
      </c>
      <c r="J90" s="7">
        <v>15180</v>
      </c>
      <c r="K90" s="7">
        <v>0</v>
      </c>
      <c r="L90" s="7">
        <v>400.6</v>
      </c>
      <c r="M90" s="8">
        <v>0.0003</v>
      </c>
      <c r="N90" s="8">
        <f t="shared" si="1"/>
        <v>0.0011386831354092083</v>
      </c>
      <c r="O90" s="8">
        <f>L90/'סכום נכסי הקרן'!$C$42</f>
        <v>0.00021698008354654002</v>
      </c>
    </row>
    <row r="91" spans="2:15" ht="12.75">
      <c r="B91" s="6" t="s">
        <v>594</v>
      </c>
      <c r="C91" s="17">
        <v>1100957</v>
      </c>
      <c r="D91" s="18" t="s">
        <v>121</v>
      </c>
      <c r="E91" s="6"/>
      <c r="F91" s="18">
        <v>510119068</v>
      </c>
      <c r="G91" s="6" t="s">
        <v>328</v>
      </c>
      <c r="H91" s="6" t="s">
        <v>93</v>
      </c>
      <c r="I91" s="7">
        <v>152222</v>
      </c>
      <c r="J91" s="7">
        <v>370</v>
      </c>
      <c r="K91" s="7">
        <v>0</v>
      </c>
      <c r="L91" s="7">
        <v>563.22</v>
      </c>
      <c r="M91" s="8">
        <v>0.0005</v>
      </c>
      <c r="N91" s="8">
        <f t="shared" si="1"/>
        <v>0.0016009214067028812</v>
      </c>
      <c r="O91" s="8">
        <f>L91/'סכום נכסי הקרן'!$C$42</f>
        <v>0.0003050612148154825</v>
      </c>
    </row>
    <row r="92" spans="2:15" ht="12.75">
      <c r="B92" s="6" t="s">
        <v>595</v>
      </c>
      <c r="C92" s="17">
        <v>632018</v>
      </c>
      <c r="D92" s="18" t="s">
        <v>121</v>
      </c>
      <c r="E92" s="6"/>
      <c r="F92" s="18">
        <v>520018383</v>
      </c>
      <c r="G92" s="6" t="s">
        <v>328</v>
      </c>
      <c r="H92" s="6" t="s">
        <v>93</v>
      </c>
      <c r="I92" s="7">
        <v>2150</v>
      </c>
      <c r="J92" s="7">
        <v>24310</v>
      </c>
      <c r="K92" s="7">
        <v>0</v>
      </c>
      <c r="L92" s="7">
        <v>522.66</v>
      </c>
      <c r="M92" s="8">
        <v>0.0003</v>
      </c>
      <c r="N92" s="8">
        <f t="shared" si="1"/>
        <v>0.001485631871075828</v>
      </c>
      <c r="O92" s="8">
        <f>L92/'סכום נכסי הקרן'!$C$42</f>
        <v>0.0002830923875847094</v>
      </c>
    </row>
    <row r="93" spans="2:15" ht="12.75">
      <c r="B93" s="6" t="s">
        <v>596</v>
      </c>
      <c r="C93" s="17">
        <v>1090117</v>
      </c>
      <c r="D93" s="18" t="s">
        <v>121</v>
      </c>
      <c r="E93" s="6"/>
      <c r="F93" s="18">
        <v>512288713</v>
      </c>
      <c r="G93" s="6" t="s">
        <v>328</v>
      </c>
      <c r="H93" s="6" t="s">
        <v>93</v>
      </c>
      <c r="I93" s="7">
        <v>15376</v>
      </c>
      <c r="J93" s="7">
        <v>900.6</v>
      </c>
      <c r="K93" s="7">
        <v>0</v>
      </c>
      <c r="L93" s="7">
        <v>138.48</v>
      </c>
      <c r="M93" s="8">
        <v>0.0002</v>
      </c>
      <c r="N93" s="8">
        <f t="shared" si="1"/>
        <v>0.000393621668975205</v>
      </c>
      <c r="O93" s="8">
        <f>L93/'סכום נכסי הקרן'!$C$42</f>
        <v>7.500599592991728E-05</v>
      </c>
    </row>
    <row r="94" spans="2:15" ht="12.75">
      <c r="B94" s="6" t="s">
        <v>597</v>
      </c>
      <c r="C94" s="17">
        <v>694034</v>
      </c>
      <c r="D94" s="18" t="s">
        <v>121</v>
      </c>
      <c r="E94" s="6"/>
      <c r="F94" s="18">
        <v>520025370</v>
      </c>
      <c r="G94" s="6" t="s">
        <v>268</v>
      </c>
      <c r="H94" s="6" t="s">
        <v>93</v>
      </c>
      <c r="I94" s="7">
        <v>3800</v>
      </c>
      <c r="J94" s="7">
        <v>7647</v>
      </c>
      <c r="K94" s="7">
        <v>0</v>
      </c>
      <c r="L94" s="7">
        <v>290.59</v>
      </c>
      <c r="M94" s="8">
        <v>0.0001</v>
      </c>
      <c r="N94" s="8">
        <f t="shared" si="1"/>
        <v>0.0008259858520183769</v>
      </c>
      <c r="O94" s="8">
        <f>L94/'סכום נכסי הקרן'!$C$42</f>
        <v>0.00015739451442283838</v>
      </c>
    </row>
    <row r="95" spans="2:15" ht="12.75">
      <c r="B95" s="6" t="s">
        <v>598</v>
      </c>
      <c r="C95" s="17">
        <v>739037</v>
      </c>
      <c r="D95" s="18" t="s">
        <v>121</v>
      </c>
      <c r="E95" s="6"/>
      <c r="F95" s="18">
        <v>520028911</v>
      </c>
      <c r="G95" s="6" t="s">
        <v>268</v>
      </c>
      <c r="H95" s="6" t="s">
        <v>93</v>
      </c>
      <c r="I95" s="7">
        <v>3009</v>
      </c>
      <c r="J95" s="7">
        <v>100300</v>
      </c>
      <c r="K95" s="7">
        <v>0</v>
      </c>
      <c r="L95" s="7">
        <v>3018.03</v>
      </c>
      <c r="M95" s="8">
        <v>0.0008</v>
      </c>
      <c r="N95" s="8">
        <f t="shared" si="1"/>
        <v>0.008578581785219802</v>
      </c>
      <c r="O95" s="8">
        <f>L95/'סכום נכסי הקרן'!$C$42</f>
        <v>0.0016346789853868304</v>
      </c>
    </row>
    <row r="96" spans="2:15" ht="12.75">
      <c r="B96" s="6" t="s">
        <v>599</v>
      </c>
      <c r="C96" s="17">
        <v>755017</v>
      </c>
      <c r="D96" s="18" t="s">
        <v>121</v>
      </c>
      <c r="E96" s="6"/>
      <c r="F96" s="18">
        <v>520030859</v>
      </c>
      <c r="G96" s="6" t="s">
        <v>268</v>
      </c>
      <c r="H96" s="6" t="s">
        <v>93</v>
      </c>
      <c r="I96" s="7">
        <v>17838.35</v>
      </c>
      <c r="J96" s="7">
        <v>11130</v>
      </c>
      <c r="K96" s="7">
        <v>0</v>
      </c>
      <c r="L96" s="7">
        <v>1985.41</v>
      </c>
      <c r="M96" s="8">
        <v>0.0005</v>
      </c>
      <c r="N96" s="8">
        <f t="shared" si="1"/>
        <v>0.005643417084055906</v>
      </c>
      <c r="O96" s="8">
        <f>L96/'סכום נכסי הקרן'!$C$42</f>
        <v>0.001075373009670834</v>
      </c>
    </row>
    <row r="97" spans="2:15" ht="12.75">
      <c r="B97" s="6" t="s">
        <v>600</v>
      </c>
      <c r="C97" s="17">
        <v>1134139</v>
      </c>
      <c r="D97" s="18" t="s">
        <v>121</v>
      </c>
      <c r="E97" s="6"/>
      <c r="F97" s="6" t="s">
        <v>601</v>
      </c>
      <c r="G97" s="6" t="s">
        <v>268</v>
      </c>
      <c r="H97" s="6" t="s">
        <v>93</v>
      </c>
      <c r="I97" s="7">
        <v>20312</v>
      </c>
      <c r="J97" s="7">
        <v>7626</v>
      </c>
      <c r="K97" s="7">
        <v>0</v>
      </c>
      <c r="L97" s="7">
        <v>1548.99</v>
      </c>
      <c r="M97" s="8">
        <v>0.0004</v>
      </c>
      <c r="N97" s="8">
        <f t="shared" si="1"/>
        <v>0.004402917598396179</v>
      </c>
      <c r="O97" s="8">
        <f>L97/'סכום נכסי הקרן'!$C$42</f>
        <v>0.0008389914618391289</v>
      </c>
    </row>
    <row r="98" spans="2:15" ht="12.75">
      <c r="B98" s="6" t="s">
        <v>602</v>
      </c>
      <c r="C98" s="17">
        <v>643015</v>
      </c>
      <c r="D98" s="18" t="s">
        <v>121</v>
      </c>
      <c r="E98" s="6"/>
      <c r="F98" s="18">
        <v>520020942</v>
      </c>
      <c r="G98" s="6" t="s">
        <v>307</v>
      </c>
      <c r="H98" s="6" t="s">
        <v>93</v>
      </c>
      <c r="I98" s="7">
        <v>66633</v>
      </c>
      <c r="J98" s="7">
        <v>2252</v>
      </c>
      <c r="K98" s="7">
        <v>0</v>
      </c>
      <c r="L98" s="7">
        <v>1500.58</v>
      </c>
      <c r="M98" s="8">
        <v>0.0007</v>
      </c>
      <c r="N98" s="8">
        <f t="shared" si="1"/>
        <v>0.0042653148760168486</v>
      </c>
      <c r="O98" s="8">
        <f>L98/'סכום נכסי הקרן'!$C$42</f>
        <v>0.0008127707782532875</v>
      </c>
    </row>
    <row r="99" spans="2:15" ht="12.75">
      <c r="B99" s="6" t="s">
        <v>603</v>
      </c>
      <c r="C99" s="17">
        <v>394015</v>
      </c>
      <c r="D99" s="18" t="s">
        <v>121</v>
      </c>
      <c r="E99" s="6"/>
      <c r="F99" s="18">
        <v>550012777</v>
      </c>
      <c r="G99" s="6" t="s">
        <v>307</v>
      </c>
      <c r="H99" s="6" t="s">
        <v>93</v>
      </c>
      <c r="I99" s="7">
        <v>1238964.5</v>
      </c>
      <c r="J99" s="7">
        <v>269.9</v>
      </c>
      <c r="K99" s="7">
        <v>0</v>
      </c>
      <c r="L99" s="7">
        <v>3343.97</v>
      </c>
      <c r="M99" s="8">
        <v>0.0011</v>
      </c>
      <c r="N99" s="8">
        <f t="shared" si="1"/>
        <v>0.009505048038727731</v>
      </c>
      <c r="O99" s="8">
        <f>L99/'סכום נכסי הקרן'!$C$42</f>
        <v>0.0018112203943512816</v>
      </c>
    </row>
    <row r="100" spans="2:15" ht="12.75">
      <c r="B100" s="6" t="s">
        <v>604</v>
      </c>
      <c r="C100" s="17">
        <v>1141357</v>
      </c>
      <c r="D100" s="18" t="s">
        <v>121</v>
      </c>
      <c r="E100" s="6"/>
      <c r="F100" s="18">
        <v>550258438</v>
      </c>
      <c r="G100" s="6" t="s">
        <v>307</v>
      </c>
      <c r="H100" s="6" t="s">
        <v>93</v>
      </c>
      <c r="I100" s="7">
        <v>24500</v>
      </c>
      <c r="J100" s="7">
        <v>1070</v>
      </c>
      <c r="K100" s="7">
        <v>0</v>
      </c>
      <c r="L100" s="7">
        <v>262.15</v>
      </c>
      <c r="M100" s="8">
        <v>0.0003</v>
      </c>
      <c r="N100" s="8">
        <f t="shared" si="1"/>
        <v>0.0007451467397591709</v>
      </c>
      <c r="O100" s="8">
        <f>L100/'סכום נכסי הקרן'!$C$42</f>
        <v>0.00014199033674918985</v>
      </c>
    </row>
    <row r="101" spans="2:15" ht="12.75">
      <c r="B101" s="6" t="s">
        <v>605</v>
      </c>
      <c r="C101" s="17">
        <v>1157403</v>
      </c>
      <c r="D101" s="18" t="s">
        <v>121</v>
      </c>
      <c r="E101" s="6"/>
      <c r="F101" s="18">
        <v>510706153</v>
      </c>
      <c r="G101" s="6" t="s">
        <v>250</v>
      </c>
      <c r="H101" s="6" t="s">
        <v>93</v>
      </c>
      <c r="I101" s="7">
        <v>102524</v>
      </c>
      <c r="J101" s="7">
        <v>1217</v>
      </c>
      <c r="K101" s="7">
        <v>0</v>
      </c>
      <c r="L101" s="7">
        <v>1247.72</v>
      </c>
      <c r="M101" s="8">
        <v>0.0005</v>
      </c>
      <c r="N101" s="8">
        <f t="shared" si="1"/>
        <v>0.003546574442618016</v>
      </c>
      <c r="O101" s="8">
        <f>L101/'סכום נכסי הקרן'!$C$42</f>
        <v>0.0006758122562223887</v>
      </c>
    </row>
    <row r="102" spans="2:15" ht="12.75">
      <c r="B102" s="6" t="s">
        <v>606</v>
      </c>
      <c r="C102" s="17">
        <v>1081843</v>
      </c>
      <c r="D102" s="18" t="s">
        <v>121</v>
      </c>
      <c r="E102" s="6"/>
      <c r="F102" s="18">
        <v>520043795</v>
      </c>
      <c r="G102" s="6" t="s">
        <v>250</v>
      </c>
      <c r="H102" s="6" t="s">
        <v>93</v>
      </c>
      <c r="I102" s="7">
        <v>24061</v>
      </c>
      <c r="J102" s="7">
        <v>1315</v>
      </c>
      <c r="K102" s="7">
        <v>0</v>
      </c>
      <c r="L102" s="7">
        <v>316.4</v>
      </c>
      <c r="M102" s="8">
        <v>0.0003</v>
      </c>
      <c r="N102" s="8">
        <f t="shared" si="1"/>
        <v>0.0008993493361045268</v>
      </c>
      <c r="O102" s="8">
        <f>L102/'סכום נכסי הקרן'!$C$42</f>
        <v>0.000171374184808101</v>
      </c>
    </row>
    <row r="103" spans="2:15" ht="12.75">
      <c r="B103" s="6" t="s">
        <v>607</v>
      </c>
      <c r="C103" s="17">
        <v>208017</v>
      </c>
      <c r="D103" s="18" t="s">
        <v>121</v>
      </c>
      <c r="E103" s="6"/>
      <c r="F103" s="18">
        <v>520036070</v>
      </c>
      <c r="G103" s="6" t="s">
        <v>250</v>
      </c>
      <c r="H103" s="6" t="s">
        <v>93</v>
      </c>
      <c r="I103" s="7">
        <v>8662</v>
      </c>
      <c r="J103" s="7">
        <v>2100</v>
      </c>
      <c r="K103" s="7">
        <v>0</v>
      </c>
      <c r="L103" s="7">
        <v>181.9</v>
      </c>
      <c r="M103" s="8">
        <v>0.0003</v>
      </c>
      <c r="N103" s="8">
        <f t="shared" si="1"/>
        <v>0.000517040594934935</v>
      </c>
      <c r="O103" s="8">
        <f>L103/'סכום נכסי הקרן'!$C$42</f>
        <v>9.852390713209094E-05</v>
      </c>
    </row>
    <row r="104" spans="2:15" ht="12.75">
      <c r="B104" s="6" t="s">
        <v>608</v>
      </c>
      <c r="C104" s="17">
        <v>1107663</v>
      </c>
      <c r="D104" s="18" t="s">
        <v>121</v>
      </c>
      <c r="E104" s="6"/>
      <c r="F104" s="18">
        <v>512832742</v>
      </c>
      <c r="G104" s="6" t="s">
        <v>197</v>
      </c>
      <c r="H104" s="6" t="s">
        <v>93</v>
      </c>
      <c r="I104" s="7">
        <v>19766</v>
      </c>
      <c r="J104" s="7">
        <v>635.7</v>
      </c>
      <c r="K104" s="7">
        <v>0</v>
      </c>
      <c r="L104" s="7">
        <v>125.65</v>
      </c>
      <c r="M104" s="8">
        <v>0.0005</v>
      </c>
      <c r="N104" s="8">
        <f t="shared" si="1"/>
        <v>0.00035715311024504993</v>
      </c>
      <c r="O104" s="8">
        <f>L104/'סכום נכסי הקרן'!$C$42</f>
        <v>6.805678356870383E-05</v>
      </c>
    </row>
    <row r="105" spans="2:15" ht="12.75">
      <c r="B105" s="6" t="s">
        <v>609</v>
      </c>
      <c r="C105" s="17">
        <v>1101534</v>
      </c>
      <c r="D105" s="18" t="s">
        <v>121</v>
      </c>
      <c r="E105" s="6"/>
      <c r="F105" s="18">
        <v>511930125</v>
      </c>
      <c r="G105" s="6" t="s">
        <v>197</v>
      </c>
      <c r="H105" s="6" t="s">
        <v>93</v>
      </c>
      <c r="I105" s="7">
        <v>61562</v>
      </c>
      <c r="J105" s="7">
        <v>1027</v>
      </c>
      <c r="K105" s="7">
        <v>0</v>
      </c>
      <c r="L105" s="7">
        <v>632.24</v>
      </c>
      <c r="M105" s="8">
        <v>0.0005</v>
      </c>
      <c r="N105" s="8">
        <f t="shared" si="1"/>
        <v>0.0017971069034725855</v>
      </c>
      <c r="O105" s="8">
        <f>L105/'סכום נכסי הקרן'!$C$42</f>
        <v>0.00034244505247494874</v>
      </c>
    </row>
    <row r="106" spans="2:15" ht="12.75">
      <c r="B106" s="6" t="s">
        <v>610</v>
      </c>
      <c r="C106" s="17">
        <v>1083484</v>
      </c>
      <c r="D106" s="18" t="s">
        <v>121</v>
      </c>
      <c r="E106" s="6"/>
      <c r="F106" s="18">
        <v>520044314</v>
      </c>
      <c r="G106" s="6" t="s">
        <v>197</v>
      </c>
      <c r="H106" s="6" t="s">
        <v>93</v>
      </c>
      <c r="I106" s="7">
        <v>198408</v>
      </c>
      <c r="J106" s="7">
        <v>1565</v>
      </c>
      <c r="K106" s="7">
        <v>0</v>
      </c>
      <c r="L106" s="7">
        <v>3105.09</v>
      </c>
      <c r="M106" s="8">
        <v>0.0012</v>
      </c>
      <c r="N106" s="8">
        <f t="shared" si="1"/>
        <v>0.00882604497485716</v>
      </c>
      <c r="O106" s="8">
        <f>L106/'סכום נכסי הקרן'!$C$42</f>
        <v>0.0016818339680966699</v>
      </c>
    </row>
    <row r="107" spans="2:15" ht="12.75">
      <c r="B107" s="6" t="s">
        <v>611</v>
      </c>
      <c r="C107" s="17">
        <v>310011</v>
      </c>
      <c r="D107" s="18" t="s">
        <v>121</v>
      </c>
      <c r="E107" s="6"/>
      <c r="F107" s="18">
        <v>520037367</v>
      </c>
      <c r="G107" s="6" t="s">
        <v>204</v>
      </c>
      <c r="H107" s="6" t="s">
        <v>93</v>
      </c>
      <c r="I107" s="7">
        <v>403129</v>
      </c>
      <c r="J107" s="7">
        <v>144.7</v>
      </c>
      <c r="K107" s="7">
        <v>0</v>
      </c>
      <c r="L107" s="7">
        <v>583.33</v>
      </c>
      <c r="M107" s="8">
        <v>0.0005</v>
      </c>
      <c r="N107" s="8">
        <f t="shared" si="1"/>
        <v>0.0016580829590071228</v>
      </c>
      <c r="O107" s="8">
        <f>L107/'סכום נכסי הקרן'!$C$42</f>
        <v>0.0003159535500129885</v>
      </c>
    </row>
    <row r="108" spans="2:15" ht="12.75">
      <c r="B108" s="6" t="s">
        <v>612</v>
      </c>
      <c r="C108" s="17">
        <v>1093202</v>
      </c>
      <c r="D108" s="18" t="s">
        <v>121</v>
      </c>
      <c r="E108" s="6"/>
      <c r="F108" s="18">
        <v>520043878</v>
      </c>
      <c r="G108" s="6" t="s">
        <v>204</v>
      </c>
      <c r="H108" s="6" t="s">
        <v>93</v>
      </c>
      <c r="I108" s="7">
        <v>15000</v>
      </c>
      <c r="J108" s="7">
        <v>5728</v>
      </c>
      <c r="K108" s="7">
        <v>0</v>
      </c>
      <c r="L108" s="7">
        <v>859.2</v>
      </c>
      <c r="M108" s="8">
        <v>0.0009</v>
      </c>
      <c r="N108" s="8">
        <f t="shared" si="1"/>
        <v>0.0024422280328097647</v>
      </c>
      <c r="O108" s="8">
        <f>L108/'סכום נכסי הקרן'!$C$42</f>
        <v>0.00046537515672288366</v>
      </c>
    </row>
    <row r="109" spans="2:15" ht="12.75">
      <c r="B109" s="6" t="s">
        <v>613</v>
      </c>
      <c r="C109" s="17">
        <v>1082312</v>
      </c>
      <c r="D109" s="18" t="s">
        <v>121</v>
      </c>
      <c r="E109" s="6"/>
      <c r="F109" s="18">
        <v>520036740</v>
      </c>
      <c r="G109" s="6" t="s">
        <v>490</v>
      </c>
      <c r="H109" s="6" t="s">
        <v>93</v>
      </c>
      <c r="I109" s="7">
        <v>39572</v>
      </c>
      <c r="J109" s="7">
        <v>3241</v>
      </c>
      <c r="K109" s="7">
        <v>0</v>
      </c>
      <c r="L109" s="7">
        <v>1282.53</v>
      </c>
      <c r="M109" s="8">
        <v>0.0008</v>
      </c>
      <c r="N109" s="8">
        <f t="shared" si="1"/>
        <v>0.0036455199242545473</v>
      </c>
      <c r="O109" s="8">
        <f>L109/'סכום נכסי הקרן'!$C$42</f>
        <v>0.0006946666663777933</v>
      </c>
    </row>
    <row r="110" spans="2:15" ht="12.75">
      <c r="B110" s="6" t="s">
        <v>614</v>
      </c>
      <c r="C110" s="17">
        <v>1087659</v>
      </c>
      <c r="D110" s="18" t="s">
        <v>121</v>
      </c>
      <c r="E110" s="6"/>
      <c r="F110" s="18">
        <v>53368</v>
      </c>
      <c r="G110" s="6" t="s">
        <v>490</v>
      </c>
      <c r="H110" s="6" t="s">
        <v>93</v>
      </c>
      <c r="I110" s="7">
        <v>6300</v>
      </c>
      <c r="J110" s="7">
        <v>5938</v>
      </c>
      <c r="K110" s="7">
        <v>0</v>
      </c>
      <c r="L110" s="7">
        <v>374.09</v>
      </c>
      <c r="M110" s="8">
        <v>0.0001</v>
      </c>
      <c r="N110" s="8">
        <f t="shared" si="1"/>
        <v>0.001063329940402473</v>
      </c>
      <c r="O110" s="8">
        <f>L110/'סכום נכסי הקרן'!$C$42</f>
        <v>0.0002026212667347108</v>
      </c>
    </row>
    <row r="111" spans="2:15" ht="12.75">
      <c r="B111" s="6" t="s">
        <v>615</v>
      </c>
      <c r="C111" s="17">
        <v>1084557</v>
      </c>
      <c r="D111" s="18" t="s">
        <v>121</v>
      </c>
      <c r="E111" s="6"/>
      <c r="F111" s="18">
        <v>511812463</v>
      </c>
      <c r="G111" s="6" t="s">
        <v>317</v>
      </c>
      <c r="H111" s="6" t="s">
        <v>93</v>
      </c>
      <c r="I111" s="7">
        <v>16826</v>
      </c>
      <c r="J111" s="7">
        <v>9030</v>
      </c>
      <c r="K111" s="7">
        <v>0</v>
      </c>
      <c r="L111" s="7">
        <v>1519.39</v>
      </c>
      <c r="M111" s="8">
        <v>0.0006</v>
      </c>
      <c r="N111" s="8">
        <f t="shared" si="1"/>
        <v>0.004318781250897147</v>
      </c>
      <c r="O111" s="8">
        <f>L111/'סכום נכסי הקרן'!$C$42</f>
        <v>0.0008229589843728844</v>
      </c>
    </row>
    <row r="112" spans="2:15" ht="12.75">
      <c r="B112" s="6" t="s">
        <v>616</v>
      </c>
      <c r="C112" s="17">
        <v>1095264</v>
      </c>
      <c r="D112" s="18" t="s">
        <v>121</v>
      </c>
      <c r="E112" s="6"/>
      <c r="F112" s="18">
        <v>511235434</v>
      </c>
      <c r="G112" s="6" t="s">
        <v>317</v>
      </c>
      <c r="H112" s="6" t="s">
        <v>93</v>
      </c>
      <c r="I112" s="7">
        <v>22155</v>
      </c>
      <c r="J112" s="7">
        <v>3059</v>
      </c>
      <c r="K112" s="7">
        <v>0</v>
      </c>
      <c r="L112" s="7">
        <v>677.72</v>
      </c>
      <c r="M112" s="8">
        <v>0.0006</v>
      </c>
      <c r="N112" s="8">
        <f t="shared" si="1"/>
        <v>0.0019263812644271807</v>
      </c>
      <c r="O112" s="8">
        <f>L112/'סכום נכסי הקרן'!$C$42</f>
        <v>0.00036707873744673265</v>
      </c>
    </row>
    <row r="113" spans="2:15" ht="12.75">
      <c r="B113" s="6" t="s">
        <v>617</v>
      </c>
      <c r="C113" s="17">
        <v>1094119</v>
      </c>
      <c r="D113" s="18" t="s">
        <v>121</v>
      </c>
      <c r="E113" s="6"/>
      <c r="F113" s="18">
        <v>511524605</v>
      </c>
      <c r="G113" s="6" t="s">
        <v>618</v>
      </c>
      <c r="H113" s="6" t="s">
        <v>93</v>
      </c>
      <c r="I113" s="7">
        <v>43198</v>
      </c>
      <c r="J113" s="7">
        <v>1957</v>
      </c>
      <c r="K113" s="7">
        <v>0</v>
      </c>
      <c r="L113" s="7">
        <v>845.38</v>
      </c>
      <c r="M113" s="8">
        <v>0.0011</v>
      </c>
      <c r="N113" s="8">
        <f t="shared" si="1"/>
        <v>0.002402945454349067</v>
      </c>
      <c r="O113" s="8">
        <f>L113/'סכום נכסי הקרן'!$C$42</f>
        <v>0.00045788972298695454</v>
      </c>
    </row>
    <row r="114" spans="2:15" ht="12.75">
      <c r="B114" s="6" t="s">
        <v>619</v>
      </c>
      <c r="C114" s="17">
        <v>1084698</v>
      </c>
      <c r="D114" s="18" t="s">
        <v>121</v>
      </c>
      <c r="E114" s="6"/>
      <c r="F114" s="18">
        <v>520039942</v>
      </c>
      <c r="G114" s="6" t="s">
        <v>620</v>
      </c>
      <c r="H114" s="6" t="s">
        <v>93</v>
      </c>
      <c r="I114" s="7">
        <v>17818</v>
      </c>
      <c r="J114" s="7">
        <v>11620</v>
      </c>
      <c r="K114" s="7">
        <v>0</v>
      </c>
      <c r="L114" s="7">
        <v>2070.45</v>
      </c>
      <c r="M114" s="8">
        <v>0.0008</v>
      </c>
      <c r="N114" s="8">
        <f t="shared" si="1"/>
        <v>0.005885138536465289</v>
      </c>
      <c r="O114" s="8">
        <f>L114/'סכום נכסי הקרן'!$C$42</f>
        <v>0.0011214338841211526</v>
      </c>
    </row>
    <row r="115" spans="2:15" ht="12.75">
      <c r="B115" s="6" t="s">
        <v>621</v>
      </c>
      <c r="C115" s="17">
        <v>445015</v>
      </c>
      <c r="D115" s="18" t="s">
        <v>121</v>
      </c>
      <c r="E115" s="6"/>
      <c r="F115" s="18">
        <v>520039413</v>
      </c>
      <c r="G115" s="6" t="s">
        <v>620</v>
      </c>
      <c r="H115" s="6" t="s">
        <v>93</v>
      </c>
      <c r="I115" s="7">
        <v>46234</v>
      </c>
      <c r="J115" s="7">
        <v>5282</v>
      </c>
      <c r="K115" s="7">
        <v>0</v>
      </c>
      <c r="L115" s="7">
        <v>2442.08</v>
      </c>
      <c r="M115" s="8">
        <v>0.0007</v>
      </c>
      <c r="N115" s="8">
        <f t="shared" si="1"/>
        <v>0.006941476064203991</v>
      </c>
      <c r="O115" s="8">
        <f>L115/'סכום נכסי הקרן'!$C$42</f>
        <v>0.0013227227219853581</v>
      </c>
    </row>
    <row r="116" spans="2:15" ht="12.75">
      <c r="B116" s="6" t="s">
        <v>622</v>
      </c>
      <c r="C116" s="17">
        <v>256016</v>
      </c>
      <c r="D116" s="18" t="s">
        <v>121</v>
      </c>
      <c r="E116" s="6"/>
      <c r="F116" s="18">
        <v>520036690</v>
      </c>
      <c r="G116" s="6" t="s">
        <v>620</v>
      </c>
      <c r="H116" s="6" t="s">
        <v>93</v>
      </c>
      <c r="I116" s="7">
        <v>1992</v>
      </c>
      <c r="J116" s="7">
        <v>18390</v>
      </c>
      <c r="K116" s="7">
        <v>0</v>
      </c>
      <c r="L116" s="7">
        <v>366.33</v>
      </c>
      <c r="M116" s="8">
        <v>0.0001</v>
      </c>
      <c r="N116" s="8">
        <f t="shared" si="1"/>
        <v>0.0010412725736256994</v>
      </c>
      <c r="O116" s="8">
        <f>L116/'סכום נכסי הקרן'!$C$42</f>
        <v>0.000198418157777344</v>
      </c>
    </row>
    <row r="117" spans="2:15" ht="12.75">
      <c r="B117" s="6" t="s">
        <v>623</v>
      </c>
      <c r="C117" s="17">
        <v>1082965</v>
      </c>
      <c r="D117" s="18" t="s">
        <v>121</v>
      </c>
      <c r="E117" s="6"/>
      <c r="F117" s="18">
        <v>520044132</v>
      </c>
      <c r="G117" s="6" t="s">
        <v>624</v>
      </c>
      <c r="H117" s="6" t="s">
        <v>93</v>
      </c>
      <c r="I117" s="7">
        <v>5960</v>
      </c>
      <c r="J117" s="7">
        <v>5579</v>
      </c>
      <c r="K117" s="7">
        <v>0</v>
      </c>
      <c r="L117" s="7">
        <v>332.51</v>
      </c>
      <c r="M117" s="8">
        <v>0.0001</v>
      </c>
      <c r="N117" s="8">
        <f t="shared" si="1"/>
        <v>0.0009451411117197099</v>
      </c>
      <c r="O117" s="8">
        <f>L117/'סכום נכסי הקרן'!$C$42</f>
        <v>0.00018009996899665508</v>
      </c>
    </row>
    <row r="118" spans="2:15" ht="12.75">
      <c r="B118" s="6" t="s">
        <v>625</v>
      </c>
      <c r="C118" s="17">
        <v>1082510</v>
      </c>
      <c r="D118" s="18" t="s">
        <v>121</v>
      </c>
      <c r="E118" s="6"/>
      <c r="F118" s="18">
        <v>520038936</v>
      </c>
      <c r="G118" s="6" t="s">
        <v>624</v>
      </c>
      <c r="H118" s="6" t="s">
        <v>93</v>
      </c>
      <c r="I118" s="7">
        <v>35677.34</v>
      </c>
      <c r="J118" s="7">
        <v>3056</v>
      </c>
      <c r="K118" s="7">
        <v>0</v>
      </c>
      <c r="L118" s="7">
        <v>1090.3</v>
      </c>
      <c r="M118" s="8">
        <v>0.0006</v>
      </c>
      <c r="N118" s="8">
        <f t="shared" si="1"/>
        <v>0.0030991168810201187</v>
      </c>
      <c r="O118" s="8">
        <f>L118/'סכום נכסי הקרן'!$C$42</f>
        <v>0.0005905476412650838</v>
      </c>
    </row>
    <row r="119" spans="2:15" ht="12.75">
      <c r="B119" s="6" t="s">
        <v>626</v>
      </c>
      <c r="C119" s="17">
        <v>720011</v>
      </c>
      <c r="D119" s="18" t="s">
        <v>121</v>
      </c>
      <c r="E119" s="6"/>
      <c r="F119" s="18">
        <v>520041146</v>
      </c>
      <c r="G119" s="6" t="s">
        <v>550</v>
      </c>
      <c r="H119" s="6" t="s">
        <v>93</v>
      </c>
      <c r="I119" s="7">
        <v>350370</v>
      </c>
      <c r="J119" s="7">
        <v>283.6</v>
      </c>
      <c r="K119" s="7">
        <v>0</v>
      </c>
      <c r="L119" s="7">
        <v>993.65</v>
      </c>
      <c r="M119" s="8">
        <v>0.0005</v>
      </c>
      <c r="N119" s="8">
        <f t="shared" si="1"/>
        <v>0.002824394651770743</v>
      </c>
      <c r="O119" s="8">
        <f>L119/'סכום נכסי הקרן'!$C$42</f>
        <v>0.0005381983525112818</v>
      </c>
    </row>
    <row r="120" spans="2:15" ht="12.75">
      <c r="B120" s="6" t="s">
        <v>627</v>
      </c>
      <c r="C120" s="17">
        <v>1123355</v>
      </c>
      <c r="D120" s="18" t="s">
        <v>121</v>
      </c>
      <c r="E120" s="6"/>
      <c r="F120" s="18">
        <v>513901371</v>
      </c>
      <c r="G120" s="6" t="s">
        <v>550</v>
      </c>
      <c r="H120" s="6" t="s">
        <v>93</v>
      </c>
      <c r="I120" s="7">
        <v>243242.54</v>
      </c>
      <c r="J120" s="7">
        <v>754.9</v>
      </c>
      <c r="K120" s="7">
        <v>0</v>
      </c>
      <c r="L120" s="7">
        <v>1836.24</v>
      </c>
      <c r="M120" s="8">
        <v>0.0006</v>
      </c>
      <c r="N120" s="8">
        <f t="shared" si="1"/>
        <v>0.005219409686879192</v>
      </c>
      <c r="O120" s="8">
        <f>L120/'סכום נכסי הקרן'!$C$42</f>
        <v>0.0009945769061694924</v>
      </c>
    </row>
    <row r="121" spans="2:15" ht="12.75">
      <c r="B121" s="13" t="s">
        <v>628</v>
      </c>
      <c r="C121" s="14"/>
      <c r="D121" s="20"/>
      <c r="E121" s="13"/>
      <c r="F121" s="13"/>
      <c r="G121" s="13"/>
      <c r="H121" s="13"/>
      <c r="I121" s="15">
        <v>2735401.18</v>
      </c>
      <c r="L121" s="15">
        <v>11578.17</v>
      </c>
      <c r="N121" s="16">
        <f t="shared" si="1"/>
        <v>0.03291030184198909</v>
      </c>
      <c r="O121" s="16">
        <f>L121/'סכום נכסי הקרן'!$C$42</f>
        <v>0.006271173973829364</v>
      </c>
    </row>
    <row r="122" spans="2:15" ht="12.75">
      <c r="B122" s="6" t="s">
        <v>629</v>
      </c>
      <c r="C122" s="17">
        <v>209015</v>
      </c>
      <c r="D122" s="18" t="s">
        <v>121</v>
      </c>
      <c r="E122" s="6"/>
      <c r="F122" s="18">
        <v>520030677</v>
      </c>
      <c r="G122" s="6" t="s">
        <v>207</v>
      </c>
      <c r="H122" s="6" t="s">
        <v>93</v>
      </c>
      <c r="I122" s="7">
        <v>9400</v>
      </c>
      <c r="J122" s="7">
        <v>2078</v>
      </c>
      <c r="K122" s="7">
        <v>0</v>
      </c>
      <c r="L122" s="7">
        <v>195.33</v>
      </c>
      <c r="M122" s="8">
        <v>0.0005</v>
      </c>
      <c r="N122" s="8">
        <f t="shared" si="1"/>
        <v>0.0005552146201684489</v>
      </c>
      <c r="O122" s="8">
        <f>L122/'סכום נכסי הקרן'!$C$42</f>
        <v>0.00010579810214464718</v>
      </c>
    </row>
    <row r="123" spans="2:15" ht="12.75">
      <c r="B123" s="6" t="s">
        <v>630</v>
      </c>
      <c r="C123" s="17">
        <v>1080753</v>
      </c>
      <c r="D123" s="18" t="s">
        <v>121</v>
      </c>
      <c r="E123" s="6"/>
      <c r="F123" s="18">
        <v>520042219</v>
      </c>
      <c r="G123" s="6" t="s">
        <v>211</v>
      </c>
      <c r="H123" s="6" t="s">
        <v>93</v>
      </c>
      <c r="I123" s="7">
        <v>3508</v>
      </c>
      <c r="J123" s="7">
        <v>6666</v>
      </c>
      <c r="K123" s="7">
        <v>0</v>
      </c>
      <c r="L123" s="7">
        <v>233.84</v>
      </c>
      <c r="M123" s="8">
        <v>0.0003</v>
      </c>
      <c r="N123" s="8">
        <f t="shared" si="1"/>
        <v>0.0006646771452423595</v>
      </c>
      <c r="O123" s="8">
        <f>L123/'סכום נכסי הקרן'!$C$42</f>
        <v>0.0001266565719833323</v>
      </c>
    </row>
    <row r="124" spans="2:15" ht="12.75">
      <c r="B124" s="6" t="s">
        <v>631</v>
      </c>
      <c r="C124" s="17">
        <v>1147487</v>
      </c>
      <c r="D124" s="18" t="s">
        <v>121</v>
      </c>
      <c r="E124" s="6"/>
      <c r="F124" s="18">
        <v>515809499</v>
      </c>
      <c r="G124" s="6" t="s">
        <v>211</v>
      </c>
      <c r="H124" s="6" t="s">
        <v>93</v>
      </c>
      <c r="I124" s="7">
        <v>397.03</v>
      </c>
      <c r="J124" s="7">
        <v>33070</v>
      </c>
      <c r="K124" s="7">
        <v>0</v>
      </c>
      <c r="L124" s="7">
        <v>131.3</v>
      </c>
      <c r="M124" s="8">
        <v>0.0003</v>
      </c>
      <c r="N124" s="8">
        <f t="shared" si="1"/>
        <v>0.00037321291981834507</v>
      </c>
      <c r="O124" s="8">
        <f>L124/'סכום נכסי הקרן'!$C$42</f>
        <v>7.11170368688485E-05</v>
      </c>
    </row>
    <row r="125" spans="2:15" ht="12.75">
      <c r="B125" s="6" t="s">
        <v>632</v>
      </c>
      <c r="C125" s="17">
        <v>103010</v>
      </c>
      <c r="D125" s="18" t="s">
        <v>121</v>
      </c>
      <c r="E125" s="6"/>
      <c r="F125" s="18">
        <v>520041187</v>
      </c>
      <c r="G125" s="6" t="s">
        <v>211</v>
      </c>
      <c r="H125" s="6" t="s">
        <v>93</v>
      </c>
      <c r="I125" s="7">
        <v>45024</v>
      </c>
      <c r="J125" s="7">
        <v>237.5</v>
      </c>
      <c r="K125" s="7">
        <v>0</v>
      </c>
      <c r="L125" s="7">
        <v>106.93</v>
      </c>
      <c r="M125" s="8">
        <v>0.0004</v>
      </c>
      <c r="N125" s="8">
        <f t="shared" si="1"/>
        <v>0.0003039425553402562</v>
      </c>
      <c r="O125" s="8">
        <f>L125/'סכום נכסי הקרן'!$C$42</f>
        <v>5.79173248468086E-05</v>
      </c>
    </row>
    <row r="126" spans="2:15" ht="12.75">
      <c r="B126" s="6" t="s">
        <v>633</v>
      </c>
      <c r="C126" s="17">
        <v>1082353</v>
      </c>
      <c r="D126" s="18" t="s">
        <v>121</v>
      </c>
      <c r="E126" s="6"/>
      <c r="F126" s="18">
        <v>520031808</v>
      </c>
      <c r="G126" s="6" t="s">
        <v>211</v>
      </c>
      <c r="H126" s="6" t="s">
        <v>93</v>
      </c>
      <c r="I126" s="7">
        <v>245612</v>
      </c>
      <c r="J126" s="7">
        <v>196.4</v>
      </c>
      <c r="K126" s="7">
        <v>0</v>
      </c>
      <c r="L126" s="7">
        <v>482.38</v>
      </c>
      <c r="M126" s="8">
        <v>0.0011</v>
      </c>
      <c r="N126" s="8">
        <f t="shared" si="1"/>
        <v>0.001371138219817009</v>
      </c>
      <c r="O126" s="8">
        <f>L126/'סכום נכסי הקרן'!$C$42</f>
        <v>0.0002612752189245631</v>
      </c>
    </row>
    <row r="127" spans="2:15" ht="12.75">
      <c r="B127" s="6" t="s">
        <v>634</v>
      </c>
      <c r="C127" s="17">
        <v>1139617</v>
      </c>
      <c r="D127" s="18" t="s">
        <v>121</v>
      </c>
      <c r="E127" s="6"/>
      <c r="F127" s="18">
        <v>510490071</v>
      </c>
      <c r="G127" s="6" t="s">
        <v>242</v>
      </c>
      <c r="H127" s="6" t="s">
        <v>93</v>
      </c>
      <c r="I127" s="7">
        <v>55928</v>
      </c>
      <c r="J127" s="7">
        <v>354.6</v>
      </c>
      <c r="K127" s="7">
        <v>0</v>
      </c>
      <c r="L127" s="7">
        <v>198.32</v>
      </c>
      <c r="M127" s="8">
        <v>0.001</v>
      </c>
      <c r="N127" s="8">
        <f t="shared" si="1"/>
        <v>0.0005637135282435201</v>
      </c>
      <c r="O127" s="8">
        <f>L127/'סכום נכסי הקרן'!$C$42</f>
        <v>0.00010741759902383878</v>
      </c>
    </row>
    <row r="128" spans="2:15" ht="12.75">
      <c r="B128" s="6" t="s">
        <v>635</v>
      </c>
      <c r="C128" s="17">
        <v>1087824</v>
      </c>
      <c r="D128" s="18" t="s">
        <v>121</v>
      </c>
      <c r="E128" s="6"/>
      <c r="F128" s="18">
        <v>520017146</v>
      </c>
      <c r="G128" s="6" t="s">
        <v>242</v>
      </c>
      <c r="H128" s="6" t="s">
        <v>93</v>
      </c>
      <c r="I128" s="7">
        <v>414008</v>
      </c>
      <c r="J128" s="7">
        <v>94.2</v>
      </c>
      <c r="K128" s="7">
        <v>0</v>
      </c>
      <c r="L128" s="7">
        <v>390</v>
      </c>
      <c r="M128" s="8">
        <v>0.0008</v>
      </c>
      <c r="N128" s="8">
        <f t="shared" si="1"/>
        <v>0.0011085532271832032</v>
      </c>
      <c r="O128" s="8">
        <f>L128/'סכום נכסי הקרן'!$C$42</f>
        <v>0.00021123872337281728</v>
      </c>
    </row>
    <row r="129" spans="2:15" ht="12.75">
      <c r="B129" s="6" t="s">
        <v>636</v>
      </c>
      <c r="C129" s="17">
        <v>1156280</v>
      </c>
      <c r="D129" s="18" t="s">
        <v>121</v>
      </c>
      <c r="E129" s="6"/>
      <c r="F129" s="18">
        <v>510095987</v>
      </c>
      <c r="G129" s="6" t="s">
        <v>242</v>
      </c>
      <c r="H129" s="6" t="s">
        <v>93</v>
      </c>
      <c r="I129" s="7">
        <v>60096</v>
      </c>
      <c r="J129" s="7">
        <v>590</v>
      </c>
      <c r="K129" s="7">
        <v>0</v>
      </c>
      <c r="L129" s="7">
        <v>354.57</v>
      </c>
      <c r="M129" s="8">
        <v>0.0008</v>
      </c>
      <c r="N129" s="8">
        <f t="shared" si="1"/>
        <v>0.0010078454301598674</v>
      </c>
      <c r="O129" s="8">
        <f>L129/'סכום נכסי הקרן'!$C$42</f>
        <v>0.0001920484978110252</v>
      </c>
    </row>
    <row r="130" spans="2:15" ht="12.75">
      <c r="B130" s="6" t="s">
        <v>637</v>
      </c>
      <c r="C130" s="17">
        <v>543017</v>
      </c>
      <c r="D130" s="18" t="s">
        <v>121</v>
      </c>
      <c r="E130" s="6"/>
      <c r="F130" s="18">
        <v>520040700</v>
      </c>
      <c r="G130" s="6" t="s">
        <v>242</v>
      </c>
      <c r="H130" s="6" t="s">
        <v>93</v>
      </c>
      <c r="I130" s="7">
        <v>11849</v>
      </c>
      <c r="J130" s="7">
        <v>1304</v>
      </c>
      <c r="K130" s="7">
        <v>0</v>
      </c>
      <c r="L130" s="7">
        <v>154.51</v>
      </c>
      <c r="M130" s="8">
        <v>0.0007</v>
      </c>
      <c r="N130" s="8">
        <f t="shared" si="1"/>
        <v>0.0004391860490566069</v>
      </c>
      <c r="O130" s="8">
        <f>L130/'סכום נכסי הקרן'!$C$42</f>
        <v>8.36884490982923E-05</v>
      </c>
    </row>
    <row r="131" spans="2:15" ht="12.75">
      <c r="B131" s="6" t="s">
        <v>638</v>
      </c>
      <c r="C131" s="17">
        <v>238014</v>
      </c>
      <c r="D131" s="18" t="s">
        <v>121</v>
      </c>
      <c r="E131" s="6"/>
      <c r="F131" s="18">
        <v>520036435</v>
      </c>
      <c r="G131" s="6" t="s">
        <v>242</v>
      </c>
      <c r="H131" s="6" t="s">
        <v>93</v>
      </c>
      <c r="I131" s="7">
        <v>1018</v>
      </c>
      <c r="J131" s="7">
        <v>603.6</v>
      </c>
      <c r="K131" s="7">
        <v>0</v>
      </c>
      <c r="L131" s="7">
        <v>6.14</v>
      </c>
      <c r="M131" s="8">
        <v>0</v>
      </c>
      <c r="N131" s="8">
        <f t="shared" si="1"/>
        <v>1.7452607217704786E-05</v>
      </c>
      <c r="O131" s="8">
        <f>L131/'סכום נכסי הקרן'!$C$42</f>
        <v>3.3256557987412772E-06</v>
      </c>
    </row>
    <row r="132" spans="2:15" ht="12.75">
      <c r="B132" s="6" t="s">
        <v>639</v>
      </c>
      <c r="C132" s="17">
        <v>1140151</v>
      </c>
      <c r="D132" s="18" t="s">
        <v>121</v>
      </c>
      <c r="E132" s="6"/>
      <c r="F132" s="18">
        <v>512568668</v>
      </c>
      <c r="G132" s="6" t="s">
        <v>242</v>
      </c>
      <c r="H132" s="6" t="s">
        <v>93</v>
      </c>
      <c r="I132" s="7">
        <v>217245</v>
      </c>
      <c r="J132" s="7">
        <v>146.9</v>
      </c>
      <c r="K132" s="7">
        <v>0</v>
      </c>
      <c r="L132" s="7">
        <v>319.13</v>
      </c>
      <c r="M132" s="8">
        <v>0.0006</v>
      </c>
      <c r="N132" s="8">
        <f t="shared" si="1"/>
        <v>0.0009071092086948093</v>
      </c>
      <c r="O132" s="8">
        <f>L132/'סכום נכסי הקרן'!$C$42</f>
        <v>0.00017285285587171072</v>
      </c>
    </row>
    <row r="133" spans="2:15" ht="12.75">
      <c r="B133" s="6" t="s">
        <v>640</v>
      </c>
      <c r="C133" s="17">
        <v>373019</v>
      </c>
      <c r="D133" s="18" t="s">
        <v>121</v>
      </c>
      <c r="E133" s="6"/>
      <c r="F133" s="18">
        <v>520038274</v>
      </c>
      <c r="G133" s="6" t="s">
        <v>183</v>
      </c>
      <c r="H133" s="6" t="s">
        <v>93</v>
      </c>
      <c r="I133" s="7">
        <v>105118</v>
      </c>
      <c r="J133" s="7">
        <v>211.8</v>
      </c>
      <c r="K133" s="7">
        <v>0</v>
      </c>
      <c r="L133" s="7">
        <v>222.64</v>
      </c>
      <c r="M133" s="8">
        <v>0.0005</v>
      </c>
      <c r="N133" s="8">
        <f t="shared" si="1"/>
        <v>0.0006328417705129957</v>
      </c>
      <c r="O133" s="8">
        <f>L133/'סכום נכסי הקרן'!$C$42</f>
        <v>0.00012059022915826677</v>
      </c>
    </row>
    <row r="134" spans="2:15" ht="12.75">
      <c r="B134" s="6" t="s">
        <v>641</v>
      </c>
      <c r="C134" s="17">
        <v>505016</v>
      </c>
      <c r="D134" s="18" t="s">
        <v>121</v>
      </c>
      <c r="E134" s="6"/>
      <c r="F134" s="18">
        <v>520039066</v>
      </c>
      <c r="G134" s="6" t="s">
        <v>183</v>
      </c>
      <c r="H134" s="6" t="s">
        <v>93</v>
      </c>
      <c r="I134" s="7">
        <v>1682.07</v>
      </c>
      <c r="J134" s="7">
        <v>5502</v>
      </c>
      <c r="K134" s="7">
        <v>0</v>
      </c>
      <c r="L134" s="7">
        <v>92.55</v>
      </c>
      <c r="M134" s="8">
        <v>0</v>
      </c>
      <c r="N134" s="8">
        <f t="shared" si="1"/>
        <v>0.0002630682081430909</v>
      </c>
      <c r="O134" s="8">
        <f>L134/'סכום נכסי הקרן'!$C$42</f>
        <v>5.0128573969626254E-05</v>
      </c>
    </row>
    <row r="135" spans="2:15" ht="12.75">
      <c r="B135" s="6" t="s">
        <v>642</v>
      </c>
      <c r="C135" s="17">
        <v>313015</v>
      </c>
      <c r="D135" s="18" t="s">
        <v>121</v>
      </c>
      <c r="E135" s="6"/>
      <c r="F135" s="18">
        <v>520037540</v>
      </c>
      <c r="G135" s="6" t="s">
        <v>183</v>
      </c>
      <c r="H135" s="6" t="s">
        <v>93</v>
      </c>
      <c r="I135" s="7">
        <v>42925</v>
      </c>
      <c r="J135" s="7">
        <v>725</v>
      </c>
      <c r="K135" s="7">
        <v>0</v>
      </c>
      <c r="L135" s="7">
        <v>311.21</v>
      </c>
      <c r="M135" s="8">
        <v>0.0007</v>
      </c>
      <c r="N135" s="8">
        <f t="shared" si="1"/>
        <v>0.0008845970508504733</v>
      </c>
      <c r="O135" s="8">
        <f>L135/'סכום נכסי הקרן'!$C$42</f>
        <v>0.00016856308487398582</v>
      </c>
    </row>
    <row r="136" spans="2:15" ht="12.75">
      <c r="B136" s="6" t="s">
        <v>643</v>
      </c>
      <c r="C136" s="17">
        <v>1142140</v>
      </c>
      <c r="D136" s="18" t="s">
        <v>121</v>
      </c>
      <c r="E136" s="6"/>
      <c r="F136" s="18">
        <v>511659401</v>
      </c>
      <c r="G136" s="6" t="s">
        <v>183</v>
      </c>
      <c r="H136" s="6" t="s">
        <v>93</v>
      </c>
      <c r="I136" s="7">
        <v>-0.11</v>
      </c>
      <c r="J136" s="7">
        <v>1923</v>
      </c>
      <c r="K136" s="7">
        <v>0</v>
      </c>
      <c r="L136" s="7">
        <v>0</v>
      </c>
      <c r="N136" s="8">
        <f t="shared" si="1"/>
        <v>0</v>
      </c>
      <c r="O136" s="8">
        <f>L136/'סכום נכסי הקרן'!$C$42</f>
        <v>0</v>
      </c>
    </row>
    <row r="137" spans="2:15" ht="12.75">
      <c r="B137" s="6" t="s">
        <v>644</v>
      </c>
      <c r="C137" s="17">
        <v>235010</v>
      </c>
      <c r="D137" s="18" t="s">
        <v>121</v>
      </c>
      <c r="E137" s="6"/>
      <c r="F137" s="18">
        <v>520034562</v>
      </c>
      <c r="G137" s="6" t="s">
        <v>183</v>
      </c>
      <c r="H137" s="6" t="s">
        <v>93</v>
      </c>
      <c r="I137" s="7">
        <v>25520</v>
      </c>
      <c r="J137" s="7">
        <v>1347</v>
      </c>
      <c r="K137" s="7">
        <v>0</v>
      </c>
      <c r="L137" s="7">
        <v>343.75</v>
      </c>
      <c r="M137" s="8">
        <v>0.0014</v>
      </c>
      <c r="N137" s="8">
        <f t="shared" si="1"/>
        <v>0.0009770901842159642</v>
      </c>
      <c r="O137" s="8">
        <f>L137/'סכום נכסי הקרן'!$C$42</f>
        <v>0.0001861879773318101</v>
      </c>
    </row>
    <row r="138" spans="2:15" ht="12.75">
      <c r="B138" s="6" t="s">
        <v>645</v>
      </c>
      <c r="C138" s="17">
        <v>1139195</v>
      </c>
      <c r="D138" s="18" t="s">
        <v>121</v>
      </c>
      <c r="E138" s="6"/>
      <c r="F138" s="18">
        <v>515434074</v>
      </c>
      <c r="G138" s="6" t="s">
        <v>183</v>
      </c>
      <c r="H138" s="6" t="s">
        <v>93</v>
      </c>
      <c r="I138" s="7">
        <v>176502</v>
      </c>
      <c r="J138" s="7">
        <v>89.2</v>
      </c>
      <c r="K138" s="7">
        <v>0</v>
      </c>
      <c r="L138" s="7">
        <v>157.44</v>
      </c>
      <c r="M138" s="8">
        <v>0.0005</v>
      </c>
      <c r="N138" s="8">
        <f t="shared" si="1"/>
        <v>0.0004475144104813423</v>
      </c>
      <c r="O138" s="8">
        <f>L138/'סכום נכסי הקרן'!$C$42</f>
        <v>8.527544771234963E-05</v>
      </c>
    </row>
    <row r="139" spans="2:15" ht="12.75">
      <c r="B139" s="6" t="s">
        <v>646</v>
      </c>
      <c r="C139" s="17">
        <v>1108638</v>
      </c>
      <c r="D139" s="18" t="s">
        <v>121</v>
      </c>
      <c r="E139" s="6"/>
      <c r="F139" s="6" t="s">
        <v>382</v>
      </c>
      <c r="G139" s="6" t="s">
        <v>183</v>
      </c>
      <c r="H139" s="6" t="s">
        <v>93</v>
      </c>
      <c r="I139" s="7">
        <v>73700.65</v>
      </c>
      <c r="J139" s="7">
        <v>34.2</v>
      </c>
      <c r="K139" s="7">
        <v>0</v>
      </c>
      <c r="L139" s="7">
        <v>25.21</v>
      </c>
      <c r="M139" s="8">
        <v>0.0008</v>
      </c>
      <c r="N139" s="8">
        <f t="shared" si="1"/>
        <v>7.165801758279116E-05</v>
      </c>
      <c r="O139" s="8">
        <f>L139/'סכום נכסי הקרן'!$C$42</f>
        <v>1.3654687733919806E-05</v>
      </c>
    </row>
    <row r="140" spans="2:15" ht="12.75">
      <c r="B140" s="6" t="s">
        <v>647</v>
      </c>
      <c r="C140" s="17">
        <v>1142355</v>
      </c>
      <c r="D140" s="18" t="s">
        <v>121</v>
      </c>
      <c r="E140" s="6"/>
      <c r="F140" s="18">
        <v>908311</v>
      </c>
      <c r="G140" s="6" t="s">
        <v>183</v>
      </c>
      <c r="H140" s="6" t="s">
        <v>93</v>
      </c>
      <c r="I140" s="7">
        <v>14787</v>
      </c>
      <c r="J140" s="7">
        <v>9170</v>
      </c>
      <c r="K140" s="7">
        <v>0</v>
      </c>
      <c r="L140" s="7">
        <v>1355.97</v>
      </c>
      <c r="M140" s="8">
        <v>0.0018</v>
      </c>
      <c r="N140" s="8">
        <f aca="true" t="shared" si="2" ref="N140:N203">L140/$L$11</f>
        <v>0.0038542690242656615</v>
      </c>
      <c r="O140" s="8">
        <f>L140/'סכום נכסי הקרן'!$C$42</f>
        <v>0.0007344445429021514</v>
      </c>
    </row>
    <row r="141" spans="2:15" ht="12.75">
      <c r="B141" s="6" t="s">
        <v>648</v>
      </c>
      <c r="C141" s="17">
        <v>1131556</v>
      </c>
      <c r="D141" s="18" t="s">
        <v>121</v>
      </c>
      <c r="E141" s="6"/>
      <c r="F141" s="18">
        <v>1328683</v>
      </c>
      <c r="G141" s="6" t="s">
        <v>183</v>
      </c>
      <c r="H141" s="6" t="s">
        <v>93</v>
      </c>
      <c r="I141" s="7">
        <v>26409</v>
      </c>
      <c r="J141" s="7">
        <v>3057</v>
      </c>
      <c r="K141" s="7">
        <v>0</v>
      </c>
      <c r="L141" s="7">
        <v>807.32</v>
      </c>
      <c r="M141" s="8">
        <v>0.0016</v>
      </c>
      <c r="N141" s="8">
        <f t="shared" si="2"/>
        <v>0.002294762029152676</v>
      </c>
      <c r="O141" s="8">
        <f>L141/'סכום נכסי הקרן'!$C$42</f>
        <v>0.0004372749901367766</v>
      </c>
    </row>
    <row r="142" spans="2:15" ht="12.75">
      <c r="B142" s="6" t="s">
        <v>649</v>
      </c>
      <c r="C142" s="17">
        <v>1147686</v>
      </c>
      <c r="D142" s="18" t="s">
        <v>121</v>
      </c>
      <c r="E142" s="6"/>
      <c r="F142" s="18">
        <v>515818524</v>
      </c>
      <c r="G142" s="6" t="s">
        <v>527</v>
      </c>
      <c r="H142" s="6" t="s">
        <v>93</v>
      </c>
      <c r="I142" s="7">
        <v>5800</v>
      </c>
      <c r="J142" s="7">
        <v>4579</v>
      </c>
      <c r="K142" s="7">
        <v>0</v>
      </c>
      <c r="L142" s="7">
        <v>265.58</v>
      </c>
      <c r="M142" s="8">
        <v>0.0006</v>
      </c>
      <c r="N142" s="8">
        <f t="shared" si="2"/>
        <v>0.0007548963232700387</v>
      </c>
      <c r="O142" s="8">
        <f>L142/'סכום נכסי הקרן'!$C$42</f>
        <v>0.00014384815423936617</v>
      </c>
    </row>
    <row r="143" spans="2:15" ht="12.75">
      <c r="B143" s="6" t="s">
        <v>650</v>
      </c>
      <c r="C143" s="17">
        <v>528018</v>
      </c>
      <c r="D143" s="18" t="s">
        <v>121</v>
      </c>
      <c r="E143" s="6"/>
      <c r="F143" s="18">
        <v>520039488</v>
      </c>
      <c r="G143" s="6" t="s">
        <v>527</v>
      </c>
      <c r="H143" s="6" t="s">
        <v>93</v>
      </c>
      <c r="I143" s="7">
        <v>7921</v>
      </c>
      <c r="J143" s="7">
        <v>3726</v>
      </c>
      <c r="K143" s="7">
        <v>0</v>
      </c>
      <c r="L143" s="7">
        <v>295.14</v>
      </c>
      <c r="M143" s="8">
        <v>0.0008</v>
      </c>
      <c r="N143" s="8">
        <f t="shared" si="2"/>
        <v>0.0008389189730021809</v>
      </c>
      <c r="O143" s="8">
        <f>L143/'סכום נכסי הקרן'!$C$42</f>
        <v>0.00015985896619552127</v>
      </c>
    </row>
    <row r="144" spans="2:15" ht="12.75">
      <c r="B144" s="6" t="s">
        <v>651</v>
      </c>
      <c r="C144" s="17">
        <v>384016</v>
      </c>
      <c r="D144" s="18" t="s">
        <v>121</v>
      </c>
      <c r="E144" s="6"/>
      <c r="F144" s="18">
        <v>520038530</v>
      </c>
      <c r="G144" s="6" t="s">
        <v>353</v>
      </c>
      <c r="H144" s="6" t="s">
        <v>93</v>
      </c>
      <c r="I144" s="7">
        <v>12764</v>
      </c>
      <c r="J144" s="7">
        <v>921</v>
      </c>
      <c r="K144" s="7">
        <v>0</v>
      </c>
      <c r="L144" s="7">
        <v>117.56</v>
      </c>
      <c r="M144" s="8">
        <v>0.0004</v>
      </c>
      <c r="N144" s="8">
        <f t="shared" si="2"/>
        <v>0.00033415773689142913</v>
      </c>
      <c r="O144" s="8">
        <f>L144/'סכום נכסי הקרן'!$C$42</f>
        <v>6.367493415309846E-05</v>
      </c>
    </row>
    <row r="145" spans="2:15" ht="12.75">
      <c r="B145" s="6" t="s">
        <v>652</v>
      </c>
      <c r="C145" s="17">
        <v>644013</v>
      </c>
      <c r="D145" s="18" t="s">
        <v>121</v>
      </c>
      <c r="E145" s="6"/>
      <c r="F145" s="18">
        <v>520039843</v>
      </c>
      <c r="G145" s="6" t="s">
        <v>216</v>
      </c>
      <c r="H145" s="6" t="s">
        <v>93</v>
      </c>
      <c r="I145" s="7">
        <v>12327</v>
      </c>
      <c r="J145" s="7">
        <v>1730</v>
      </c>
      <c r="K145" s="7">
        <v>0</v>
      </c>
      <c r="L145" s="7">
        <v>213.26</v>
      </c>
      <c r="M145" s="8">
        <v>0.0005</v>
      </c>
      <c r="N145" s="8">
        <f t="shared" si="2"/>
        <v>0.0006061796441771536</v>
      </c>
      <c r="O145" s="8">
        <f>L145/'סכום נכסי הקרן'!$C$42</f>
        <v>0.0001155096670422744</v>
      </c>
    </row>
    <row r="146" spans="2:15" ht="12.75">
      <c r="B146" s="6" t="s">
        <v>653</v>
      </c>
      <c r="C146" s="17">
        <v>625012</v>
      </c>
      <c r="D146" s="18" t="s">
        <v>121</v>
      </c>
      <c r="E146" s="6"/>
      <c r="F146" s="18">
        <v>520040205</v>
      </c>
      <c r="G146" s="6" t="s">
        <v>328</v>
      </c>
      <c r="H146" s="6" t="s">
        <v>93</v>
      </c>
      <c r="I146" s="7">
        <v>8709.8</v>
      </c>
      <c r="J146" s="7">
        <v>2340</v>
      </c>
      <c r="K146" s="7">
        <v>0</v>
      </c>
      <c r="L146" s="7">
        <v>203.81</v>
      </c>
      <c r="M146" s="8">
        <v>0.0008</v>
      </c>
      <c r="N146" s="8">
        <f t="shared" si="2"/>
        <v>0.0005793185467492529</v>
      </c>
      <c r="O146" s="8">
        <f>L146/'סכום נכסי הקרן'!$C$42</f>
        <v>0.00011039119028362537</v>
      </c>
    </row>
    <row r="147" spans="2:15" ht="12.75">
      <c r="B147" s="6" t="s">
        <v>654</v>
      </c>
      <c r="C147" s="17">
        <v>1090547</v>
      </c>
      <c r="D147" s="18" t="s">
        <v>121</v>
      </c>
      <c r="E147" s="6"/>
      <c r="F147" s="18">
        <v>513507574</v>
      </c>
      <c r="G147" s="6" t="s">
        <v>328</v>
      </c>
      <c r="H147" s="6" t="s">
        <v>93</v>
      </c>
      <c r="I147" s="7">
        <v>25378</v>
      </c>
      <c r="J147" s="7">
        <v>1094</v>
      </c>
      <c r="K147" s="7">
        <v>0</v>
      </c>
      <c r="L147" s="7">
        <v>277.64</v>
      </c>
      <c r="M147" s="8">
        <v>0.0007</v>
      </c>
      <c r="N147" s="8">
        <f t="shared" si="2"/>
        <v>0.00078917619998755</v>
      </c>
      <c r="O147" s="8">
        <f>L147/'סכום נכסי הקרן'!$C$42</f>
        <v>0.00015038030553135638</v>
      </c>
    </row>
    <row r="148" spans="2:15" ht="12.75">
      <c r="B148" s="6" t="s">
        <v>655</v>
      </c>
      <c r="C148" s="17">
        <v>1104496</v>
      </c>
      <c r="D148" s="18" t="s">
        <v>121</v>
      </c>
      <c r="E148" s="6"/>
      <c r="F148" s="18">
        <v>512499344</v>
      </c>
      <c r="G148" s="6" t="s">
        <v>268</v>
      </c>
      <c r="H148" s="6" t="s">
        <v>93</v>
      </c>
      <c r="I148" s="7">
        <v>176448</v>
      </c>
      <c r="J148" s="7">
        <v>85.7</v>
      </c>
      <c r="K148" s="7">
        <v>0</v>
      </c>
      <c r="L148" s="7">
        <v>151.22</v>
      </c>
      <c r="M148" s="8">
        <v>0.0024</v>
      </c>
      <c r="N148" s="8">
        <f t="shared" si="2"/>
        <v>0.00042983440772985637</v>
      </c>
      <c r="O148" s="8">
        <f>L148/'סכום נכסי הקרן'!$C$42</f>
        <v>8.190646089342931E-05</v>
      </c>
    </row>
    <row r="149" spans="2:15" ht="12.75">
      <c r="B149" s="6" t="s">
        <v>656</v>
      </c>
      <c r="C149" s="17">
        <v>1083682</v>
      </c>
      <c r="D149" s="18" t="s">
        <v>121</v>
      </c>
      <c r="E149" s="6"/>
      <c r="F149" s="18">
        <v>520044439</v>
      </c>
      <c r="G149" s="6" t="s">
        <v>268</v>
      </c>
      <c r="H149" s="6" t="s">
        <v>93</v>
      </c>
      <c r="I149" s="7">
        <v>13220</v>
      </c>
      <c r="J149" s="7">
        <v>3931</v>
      </c>
      <c r="K149" s="7">
        <v>0</v>
      </c>
      <c r="L149" s="7">
        <v>519.68</v>
      </c>
      <c r="M149" s="8">
        <v>0.0002</v>
      </c>
      <c r="N149" s="8">
        <f t="shared" si="2"/>
        <v>0.0014771613874424794</v>
      </c>
      <c r="O149" s="8">
        <f>L149/'סכום נכסי הקרן'!$C$42</f>
        <v>0.0002814783070830402</v>
      </c>
    </row>
    <row r="150" spans="2:15" ht="12.75">
      <c r="B150" s="6" t="s">
        <v>657</v>
      </c>
      <c r="C150" s="17">
        <v>1156926</v>
      </c>
      <c r="D150" s="18" t="s">
        <v>121</v>
      </c>
      <c r="E150" s="6"/>
      <c r="F150" s="18">
        <v>515846558</v>
      </c>
      <c r="G150" s="6" t="s">
        <v>268</v>
      </c>
      <c r="H150" s="6" t="s">
        <v>93</v>
      </c>
      <c r="I150" s="7">
        <v>620800</v>
      </c>
      <c r="J150" s="7">
        <v>93.8</v>
      </c>
      <c r="K150" s="7">
        <v>0</v>
      </c>
      <c r="L150" s="7">
        <v>582.31</v>
      </c>
      <c r="M150" s="8">
        <v>0.0018</v>
      </c>
      <c r="N150" s="8">
        <f t="shared" si="2"/>
        <v>0.0016551836659514127</v>
      </c>
      <c r="O150" s="8">
        <f>L150/'סכום נכסי הקרן'!$C$42</f>
        <v>0.0003154010795057057</v>
      </c>
    </row>
    <row r="151" spans="2:15" ht="12.75">
      <c r="B151" s="6" t="s">
        <v>658</v>
      </c>
      <c r="C151" s="17">
        <v>639013</v>
      </c>
      <c r="D151" s="18" t="s">
        <v>121</v>
      </c>
      <c r="E151" s="6"/>
      <c r="F151" s="18">
        <v>520023896</v>
      </c>
      <c r="G151" s="6" t="s">
        <v>268</v>
      </c>
      <c r="H151" s="6" t="s">
        <v>93</v>
      </c>
      <c r="I151" s="7">
        <v>20995.14</v>
      </c>
      <c r="J151" s="7">
        <v>631</v>
      </c>
      <c r="K151" s="7">
        <v>0</v>
      </c>
      <c r="L151" s="7">
        <v>132.48</v>
      </c>
      <c r="M151" s="8">
        <v>0.0001</v>
      </c>
      <c r="N151" s="8">
        <f t="shared" si="2"/>
        <v>0.0003765670039416173</v>
      </c>
      <c r="O151" s="8">
        <f>L151/'סכום נכסי הקרן'!$C$42</f>
        <v>7.175616941648931E-05</v>
      </c>
    </row>
    <row r="152" spans="2:15" ht="12.75">
      <c r="B152" s="6" t="s">
        <v>659</v>
      </c>
      <c r="C152" s="17">
        <v>1129493</v>
      </c>
      <c r="D152" s="18" t="s">
        <v>121</v>
      </c>
      <c r="E152" s="6"/>
      <c r="F152" s="18">
        <v>514837111</v>
      </c>
      <c r="G152" s="6" t="s">
        <v>307</v>
      </c>
      <c r="H152" s="6" t="s">
        <v>93</v>
      </c>
      <c r="I152" s="7">
        <v>30245</v>
      </c>
      <c r="J152" s="7">
        <v>916.7</v>
      </c>
      <c r="K152" s="7">
        <v>0</v>
      </c>
      <c r="L152" s="7">
        <v>277.26</v>
      </c>
      <c r="M152" s="8">
        <v>0.0015</v>
      </c>
      <c r="N152" s="8">
        <f t="shared" si="2"/>
        <v>0.0007880960712020894</v>
      </c>
      <c r="O152" s="8">
        <f>L152/'סכום נכסי הקרן'!$C$42</f>
        <v>0.00015017448318550595</v>
      </c>
    </row>
    <row r="153" spans="2:15" ht="12.75">
      <c r="B153" s="6" t="s">
        <v>660</v>
      </c>
      <c r="C153" s="17">
        <v>810010</v>
      </c>
      <c r="D153" s="18" t="s">
        <v>121</v>
      </c>
      <c r="E153" s="6"/>
      <c r="F153" s="18">
        <v>520032970</v>
      </c>
      <c r="G153" s="6" t="s">
        <v>307</v>
      </c>
      <c r="H153" s="6" t="s">
        <v>93</v>
      </c>
      <c r="I153" s="7">
        <v>4512</v>
      </c>
      <c r="J153" s="7">
        <v>8624</v>
      </c>
      <c r="K153" s="7">
        <v>0</v>
      </c>
      <c r="L153" s="7">
        <v>389.11</v>
      </c>
      <c r="M153" s="8">
        <v>0.0007</v>
      </c>
      <c r="N153" s="8">
        <f t="shared" si="2"/>
        <v>0.0011060234518698877</v>
      </c>
      <c r="O153" s="8">
        <f>L153/'סכום נכסי הקרן'!$C$42</f>
        <v>0.00021075666577332548</v>
      </c>
    </row>
    <row r="154" spans="2:15" ht="12.75">
      <c r="B154" s="6" t="s">
        <v>661</v>
      </c>
      <c r="C154" s="17">
        <v>1141969</v>
      </c>
      <c r="D154" s="18" t="s">
        <v>121</v>
      </c>
      <c r="E154" s="6"/>
      <c r="F154" s="18">
        <v>550263107</v>
      </c>
      <c r="G154" s="6" t="s">
        <v>307</v>
      </c>
      <c r="H154" s="6" t="s">
        <v>93</v>
      </c>
      <c r="I154" s="7">
        <v>50026</v>
      </c>
      <c r="J154" s="7">
        <v>1372</v>
      </c>
      <c r="K154" s="7">
        <v>0</v>
      </c>
      <c r="L154" s="7">
        <v>686.36</v>
      </c>
      <c r="M154" s="8">
        <v>0.0013</v>
      </c>
      <c r="N154" s="8">
        <f t="shared" si="2"/>
        <v>0.001950939982075547</v>
      </c>
      <c r="O154" s="8">
        <f>L154/'סכום נכסי הקרן'!$C$42</f>
        <v>0.00037175848762606895</v>
      </c>
    </row>
    <row r="155" spans="2:15" ht="12.75">
      <c r="B155" s="6" t="s">
        <v>662</v>
      </c>
      <c r="C155" s="17">
        <v>1096106</v>
      </c>
      <c r="D155" s="18" t="s">
        <v>121</v>
      </c>
      <c r="E155" s="6"/>
      <c r="F155" s="18">
        <v>513773564</v>
      </c>
      <c r="G155" s="6" t="s">
        <v>250</v>
      </c>
      <c r="H155" s="6" t="s">
        <v>93</v>
      </c>
      <c r="I155" s="7">
        <v>12228</v>
      </c>
      <c r="J155" s="7">
        <v>4796</v>
      </c>
      <c r="K155" s="7">
        <v>0</v>
      </c>
      <c r="L155" s="7">
        <v>586.45</v>
      </c>
      <c r="M155" s="8">
        <v>0.0008</v>
      </c>
      <c r="N155" s="8">
        <f t="shared" si="2"/>
        <v>0.0016669513848245885</v>
      </c>
      <c r="O155" s="8">
        <f>L155/'סכום נכסי הקרן'!$C$42</f>
        <v>0.00031764345979997104</v>
      </c>
    </row>
    <row r="156" spans="2:15" ht="12.75">
      <c r="B156" s="6" t="s">
        <v>663</v>
      </c>
      <c r="C156" s="17">
        <v>1092345</v>
      </c>
      <c r="D156" s="18" t="s">
        <v>121</v>
      </c>
      <c r="E156" s="6"/>
      <c r="F156" s="18">
        <v>511396046</v>
      </c>
      <c r="G156" s="6" t="s">
        <v>197</v>
      </c>
      <c r="H156" s="6" t="s">
        <v>93</v>
      </c>
      <c r="I156" s="7">
        <v>21316</v>
      </c>
      <c r="J156" s="7">
        <v>1036</v>
      </c>
      <c r="K156" s="7">
        <v>0</v>
      </c>
      <c r="L156" s="7">
        <v>220.83</v>
      </c>
      <c r="M156" s="8">
        <v>0.001</v>
      </c>
      <c r="N156" s="8">
        <f t="shared" si="2"/>
        <v>0.0006276969465611968</v>
      </c>
      <c r="O156" s="8">
        <f>L156/'סכום נכסי הקרן'!$C$42</f>
        <v>0.00011960986482671602</v>
      </c>
    </row>
    <row r="157" spans="2:15" ht="12.75">
      <c r="B157" s="6" t="s">
        <v>664</v>
      </c>
      <c r="C157" s="17">
        <v>1080597</v>
      </c>
      <c r="D157" s="18" t="s">
        <v>121</v>
      </c>
      <c r="E157" s="6"/>
      <c r="F157" s="18">
        <v>520041674</v>
      </c>
      <c r="G157" s="6" t="s">
        <v>197</v>
      </c>
      <c r="H157" s="6" t="s">
        <v>93</v>
      </c>
      <c r="I157" s="7">
        <v>36016</v>
      </c>
      <c r="J157" s="7">
        <v>79.5</v>
      </c>
      <c r="K157" s="7">
        <v>0</v>
      </c>
      <c r="L157" s="7">
        <v>28.63</v>
      </c>
      <c r="M157" s="8">
        <v>0.0009</v>
      </c>
      <c r="N157" s="8">
        <f t="shared" si="2"/>
        <v>8.137917665193617E-05</v>
      </c>
      <c r="O157" s="8">
        <f>L157/'סכום נכסי הקרן'!$C$42</f>
        <v>1.550708884657374E-05</v>
      </c>
    </row>
    <row r="158" spans="2:15" ht="12.75">
      <c r="B158" s="6" t="s">
        <v>665</v>
      </c>
      <c r="C158" s="17">
        <v>1157114</v>
      </c>
      <c r="D158" s="18" t="s">
        <v>121</v>
      </c>
      <c r="E158" s="6"/>
      <c r="F158" s="18">
        <v>515883809</v>
      </c>
      <c r="G158" s="6" t="s">
        <v>148</v>
      </c>
      <c r="H158" s="6" t="s">
        <v>93</v>
      </c>
      <c r="I158" s="7">
        <v>6600</v>
      </c>
      <c r="J158" s="7">
        <v>1703</v>
      </c>
      <c r="K158" s="7">
        <v>0</v>
      </c>
      <c r="L158" s="7">
        <v>112.4</v>
      </c>
      <c r="M158" s="8">
        <v>0.0005</v>
      </c>
      <c r="N158" s="8">
        <f t="shared" si="2"/>
        <v>0.0003194907249625437</v>
      </c>
      <c r="O158" s="8">
        <f>L158/'סכום נכסי הקרן'!$C$42</f>
        <v>6.088008335155042E-05</v>
      </c>
    </row>
    <row r="159" spans="2:15" ht="12.75">
      <c r="B159" s="6" t="s">
        <v>666</v>
      </c>
      <c r="C159" s="17">
        <v>756015</v>
      </c>
      <c r="D159" s="18" t="s">
        <v>121</v>
      </c>
      <c r="E159" s="6"/>
      <c r="F159" s="18">
        <v>520029315</v>
      </c>
      <c r="G159" s="6" t="s">
        <v>204</v>
      </c>
      <c r="H159" s="6" t="s">
        <v>93</v>
      </c>
      <c r="I159" s="7">
        <v>0.6</v>
      </c>
      <c r="J159" s="7">
        <v>497</v>
      </c>
      <c r="K159" s="7">
        <v>0</v>
      </c>
      <c r="L159" s="7">
        <v>0</v>
      </c>
      <c r="M159" s="8">
        <v>0</v>
      </c>
      <c r="N159" s="8">
        <f t="shared" si="2"/>
        <v>0</v>
      </c>
      <c r="O159" s="8">
        <f>L159/'סכום נכסי הקרן'!$C$42</f>
        <v>0</v>
      </c>
    </row>
    <row r="160" spans="2:15" ht="12.75">
      <c r="B160" s="6" t="s">
        <v>667</v>
      </c>
      <c r="C160" s="17">
        <v>338012</v>
      </c>
      <c r="D160" s="18" t="s">
        <v>121</v>
      </c>
      <c r="E160" s="6"/>
      <c r="F160" s="18">
        <v>520037805</v>
      </c>
      <c r="G160" s="6" t="s">
        <v>367</v>
      </c>
      <c r="H160" s="6" t="s">
        <v>93</v>
      </c>
      <c r="I160" s="7">
        <v>20000</v>
      </c>
      <c r="J160" s="7">
        <v>770.2</v>
      </c>
      <c r="K160" s="7">
        <v>0</v>
      </c>
      <c r="L160" s="7">
        <v>154.04</v>
      </c>
      <c r="M160" s="8">
        <v>0.0014</v>
      </c>
      <c r="N160" s="8">
        <f t="shared" si="2"/>
        <v>0.00043785010029564255</v>
      </c>
      <c r="O160" s="8">
        <f>L160/'סכום נכסי הקרן'!$C$42</f>
        <v>8.343387935474044E-05</v>
      </c>
    </row>
    <row r="161" spans="2:15" ht="12.75">
      <c r="B161" s="6" t="s">
        <v>668</v>
      </c>
      <c r="C161" s="17">
        <v>1097344</v>
      </c>
      <c r="D161" s="18" t="s">
        <v>121</v>
      </c>
      <c r="E161" s="6"/>
      <c r="F161" s="18">
        <v>512758350</v>
      </c>
      <c r="G161" s="6" t="s">
        <v>490</v>
      </c>
      <c r="H161" s="6" t="s">
        <v>93</v>
      </c>
      <c r="I161" s="7">
        <v>15000</v>
      </c>
      <c r="J161" s="7">
        <v>668.8</v>
      </c>
      <c r="K161" s="7">
        <v>0</v>
      </c>
      <c r="L161" s="7">
        <v>100.32</v>
      </c>
      <c r="M161" s="8">
        <v>0.0018</v>
      </c>
      <c r="N161" s="8">
        <f t="shared" si="2"/>
        <v>0.000285153999361587</v>
      </c>
      <c r="O161" s="8">
        <f>L161/'סכום נכסי הקרן'!$C$42</f>
        <v>5.433709930451546E-05</v>
      </c>
    </row>
    <row r="162" spans="2:15" ht="12.75">
      <c r="B162" s="6" t="s">
        <v>669</v>
      </c>
      <c r="C162" s="17">
        <v>1106376</v>
      </c>
      <c r="D162" s="18" t="s">
        <v>121</v>
      </c>
      <c r="E162" s="6"/>
      <c r="F162" s="18">
        <v>512051699</v>
      </c>
      <c r="G162" s="6" t="s">
        <v>546</v>
      </c>
      <c r="H162" s="6" t="s">
        <v>93</v>
      </c>
      <c r="I162" s="7">
        <v>29942</v>
      </c>
      <c r="J162" s="7">
        <v>714.9</v>
      </c>
      <c r="K162" s="7">
        <v>0</v>
      </c>
      <c r="L162" s="7">
        <v>214.06</v>
      </c>
      <c r="M162" s="8">
        <v>0.0003</v>
      </c>
      <c r="N162" s="8">
        <f t="shared" si="2"/>
        <v>0.0006084535995149652</v>
      </c>
      <c r="O162" s="8">
        <f>L162/'סכום נכסי הקרן'!$C$42</f>
        <v>0.0001159429772440648</v>
      </c>
    </row>
    <row r="163" spans="2:15" ht="12.75">
      <c r="B163" s="6" t="s">
        <v>670</v>
      </c>
      <c r="C163" s="17">
        <v>1104280</v>
      </c>
      <c r="D163" s="18" t="s">
        <v>121</v>
      </c>
      <c r="E163" s="6"/>
      <c r="F163" s="18">
        <v>511898835</v>
      </c>
      <c r="G163" s="6" t="s">
        <v>546</v>
      </c>
      <c r="H163" s="6" t="s">
        <v>93</v>
      </c>
      <c r="I163" s="7">
        <v>74424</v>
      </c>
      <c r="J163" s="7">
        <v>217</v>
      </c>
      <c r="K163" s="7">
        <v>0</v>
      </c>
      <c r="L163" s="7">
        <v>161.5</v>
      </c>
      <c r="M163" s="8">
        <v>0.0005</v>
      </c>
      <c r="N163" s="8">
        <f t="shared" si="2"/>
        <v>0.0004590547338207367</v>
      </c>
      <c r="O163" s="8">
        <f>L163/'סכום נכסי הקרן'!$C$42</f>
        <v>8.747449698643587E-05</v>
      </c>
    </row>
    <row r="164" spans="2:15" ht="12.75">
      <c r="B164" s="13" t="s">
        <v>671</v>
      </c>
      <c r="C164" s="14"/>
      <c r="D164" s="20"/>
      <c r="E164" s="13"/>
      <c r="F164" s="13"/>
      <c r="G164" s="13"/>
      <c r="H164" s="13"/>
      <c r="I164" s="15">
        <v>0</v>
      </c>
      <c r="L164" s="15">
        <v>0</v>
      </c>
      <c r="N164" s="16">
        <f t="shared" si="2"/>
        <v>0</v>
      </c>
      <c r="O164" s="16">
        <f>L164/'סכום נכסי הקרן'!$C$42</f>
        <v>0</v>
      </c>
    </row>
    <row r="165" spans="2:15" ht="12.75">
      <c r="B165" s="13" t="s">
        <v>672</v>
      </c>
      <c r="C165" s="14"/>
      <c r="D165" s="20"/>
      <c r="E165" s="13"/>
      <c r="F165" s="13"/>
      <c r="G165" s="13"/>
      <c r="H165" s="13"/>
      <c r="I165" s="15">
        <v>0</v>
      </c>
      <c r="L165" s="15">
        <v>0</v>
      </c>
      <c r="N165" s="16">
        <f t="shared" si="2"/>
        <v>0</v>
      </c>
      <c r="O165" s="16">
        <f>L165/'סכום נכסי הקרן'!$C$42</f>
        <v>0</v>
      </c>
    </row>
    <row r="166" spans="2:15" ht="12.75">
      <c r="B166" s="3" t="s">
        <v>673</v>
      </c>
      <c r="C166" s="12"/>
      <c r="D166" s="19"/>
      <c r="E166" s="3"/>
      <c r="F166" s="3"/>
      <c r="G166" s="3"/>
      <c r="H166" s="3"/>
      <c r="I166" s="9">
        <v>3760898.05</v>
      </c>
      <c r="L166" s="9">
        <v>78484.34</v>
      </c>
      <c r="N166" s="10">
        <f t="shared" si="2"/>
        <v>0.22308735484703526</v>
      </c>
      <c r="O166" s="10">
        <f>L166/'סכום נכסי הקרן'!$C$42</f>
        <v>0.04251008150348241</v>
      </c>
    </row>
    <row r="167" spans="2:15" ht="12.75">
      <c r="B167" s="13" t="s">
        <v>674</v>
      </c>
      <c r="C167" s="14"/>
      <c r="D167" s="20"/>
      <c r="E167" s="13"/>
      <c r="F167" s="13"/>
      <c r="G167" s="13"/>
      <c r="H167" s="13"/>
      <c r="I167" s="15">
        <v>15474</v>
      </c>
      <c r="L167" s="15">
        <v>2278.03</v>
      </c>
      <c r="N167" s="16">
        <f t="shared" si="2"/>
        <v>0.00647517309774398</v>
      </c>
      <c r="O167" s="16">
        <f>L167/'סכום נכסי הקרן'!$C$42</f>
        <v>0.0012338670487307155</v>
      </c>
    </row>
    <row r="168" spans="2:15" ht="12.75">
      <c r="B168" s="6" t="s">
        <v>675</v>
      </c>
      <c r="C168" s="17" t="s">
        <v>676</v>
      </c>
      <c r="D168" s="18" t="s">
        <v>148</v>
      </c>
      <c r="E168" s="6" t="s">
        <v>404</v>
      </c>
      <c r="F168" s="6"/>
      <c r="G168" s="6" t="s">
        <v>677</v>
      </c>
      <c r="H168" s="6" t="s">
        <v>44</v>
      </c>
      <c r="I168" s="7">
        <v>1450</v>
      </c>
      <c r="J168" s="7">
        <v>0.05</v>
      </c>
      <c r="K168" s="7">
        <v>0</v>
      </c>
      <c r="L168" s="7">
        <v>0</v>
      </c>
      <c r="M168" s="8">
        <v>0.0005</v>
      </c>
      <c r="N168" s="8">
        <f t="shared" si="2"/>
        <v>0</v>
      </c>
      <c r="O168" s="8">
        <f>L168/'סכום נכסי הקרן'!$C$42</f>
        <v>0</v>
      </c>
    </row>
    <row r="169" spans="2:15" ht="12.75">
      <c r="B169" s="6" t="s">
        <v>678</v>
      </c>
      <c r="C169" s="17" t="s">
        <v>679</v>
      </c>
      <c r="D169" s="18" t="s">
        <v>680</v>
      </c>
      <c r="E169" s="6" t="s">
        <v>404</v>
      </c>
      <c r="F169" s="6"/>
      <c r="G169" s="6" t="s">
        <v>681</v>
      </c>
      <c r="H169" s="6" t="s">
        <v>44</v>
      </c>
      <c r="I169" s="7">
        <v>6000</v>
      </c>
      <c r="J169" s="7">
        <v>3009</v>
      </c>
      <c r="K169" s="7">
        <v>3.85</v>
      </c>
      <c r="L169" s="7">
        <v>647.66</v>
      </c>
      <c r="M169" s="8">
        <v>0.0003</v>
      </c>
      <c r="N169" s="8">
        <f t="shared" si="2"/>
        <v>0.0018409373926089058</v>
      </c>
      <c r="O169" s="8">
        <f>L169/'סכום נכסי הקרן'!$C$42</f>
        <v>0.00035079710661445855</v>
      </c>
    </row>
    <row r="170" spans="2:15" ht="12.75">
      <c r="B170" s="6" t="s">
        <v>682</v>
      </c>
      <c r="C170" s="17" t="s">
        <v>683</v>
      </c>
      <c r="D170" s="18" t="s">
        <v>680</v>
      </c>
      <c r="E170" s="6" t="s">
        <v>404</v>
      </c>
      <c r="F170" s="6"/>
      <c r="G170" s="6" t="s">
        <v>681</v>
      </c>
      <c r="H170" s="6" t="s">
        <v>44</v>
      </c>
      <c r="I170" s="7">
        <v>5013</v>
      </c>
      <c r="J170" s="7">
        <v>2473</v>
      </c>
      <c r="K170" s="7">
        <v>0</v>
      </c>
      <c r="L170" s="7">
        <v>442.08</v>
      </c>
      <c r="M170" s="8">
        <v>0.0001</v>
      </c>
      <c r="N170" s="8">
        <f t="shared" si="2"/>
        <v>0.0012565877196747447</v>
      </c>
      <c r="O170" s="8">
        <f>L170/'סכום נכסי הקרן'!$C$42</f>
        <v>0.00023944721750937195</v>
      </c>
    </row>
    <row r="171" spans="2:15" ht="12.75">
      <c r="B171" s="6" t="s">
        <v>684</v>
      </c>
      <c r="C171" s="17" t="s">
        <v>685</v>
      </c>
      <c r="D171" s="18" t="s">
        <v>680</v>
      </c>
      <c r="E171" s="6" t="s">
        <v>404</v>
      </c>
      <c r="F171" s="6"/>
      <c r="G171" s="6" t="s">
        <v>686</v>
      </c>
      <c r="H171" s="6" t="s">
        <v>44</v>
      </c>
      <c r="I171" s="7">
        <v>3011</v>
      </c>
      <c r="J171" s="7">
        <v>11067</v>
      </c>
      <c r="K171" s="7">
        <v>0</v>
      </c>
      <c r="L171" s="7">
        <v>1188.29</v>
      </c>
      <c r="M171" s="8">
        <v>0.0001</v>
      </c>
      <c r="N171" s="8">
        <f t="shared" si="2"/>
        <v>0.0033776479854603293</v>
      </c>
      <c r="O171" s="8">
        <f>L171/'סכום נכסי הקרן'!$C$42</f>
        <v>0.0006436227246068847</v>
      </c>
    </row>
    <row r="172" spans="2:15" ht="12.75">
      <c r="B172" s="13" t="s">
        <v>687</v>
      </c>
      <c r="C172" s="14"/>
      <c r="D172" s="20"/>
      <c r="E172" s="13"/>
      <c r="F172" s="13"/>
      <c r="G172" s="13"/>
      <c r="H172" s="13"/>
      <c r="I172" s="15">
        <v>3745424.05</v>
      </c>
      <c r="L172" s="15">
        <v>76206.31</v>
      </c>
      <c r="N172" s="16">
        <f t="shared" si="2"/>
        <v>0.21661218174929128</v>
      </c>
      <c r="O172" s="16">
        <f>L172/'סכום נכסי הקרן'!$C$42</f>
        <v>0.04127621445475169</v>
      </c>
    </row>
    <row r="173" spans="2:15" ht="12.75">
      <c r="B173" s="6" t="s">
        <v>688</v>
      </c>
      <c r="C173" s="17" t="s">
        <v>689</v>
      </c>
      <c r="D173" s="18" t="s">
        <v>431</v>
      </c>
      <c r="E173" s="6" t="s">
        <v>404</v>
      </c>
      <c r="F173" s="6"/>
      <c r="G173" s="6" t="s">
        <v>169</v>
      </c>
      <c r="H173" s="6" t="s">
        <v>44</v>
      </c>
      <c r="I173" s="7">
        <v>464</v>
      </c>
      <c r="J173" s="7">
        <v>20460</v>
      </c>
      <c r="K173" s="7">
        <v>0</v>
      </c>
      <c r="L173" s="7">
        <v>338.54</v>
      </c>
      <c r="M173" s="8">
        <v>0</v>
      </c>
      <c r="N173" s="8">
        <f t="shared" si="2"/>
        <v>0.0009622810500784656</v>
      </c>
      <c r="O173" s="8">
        <f>L173/'סכום נכסי הקרן'!$C$42</f>
        <v>0.0001833660446426502</v>
      </c>
    </row>
    <row r="174" spans="2:15" ht="12.75">
      <c r="B174" s="6" t="s">
        <v>690</v>
      </c>
      <c r="C174" s="17" t="s">
        <v>691</v>
      </c>
      <c r="D174" s="18" t="s">
        <v>431</v>
      </c>
      <c r="E174" s="6" t="s">
        <v>404</v>
      </c>
      <c r="F174" s="6"/>
      <c r="G174" s="6" t="s">
        <v>242</v>
      </c>
      <c r="H174" s="6" t="s">
        <v>44</v>
      </c>
      <c r="I174" s="7">
        <v>2735</v>
      </c>
      <c r="J174" s="7">
        <v>17459</v>
      </c>
      <c r="K174" s="7">
        <v>0</v>
      </c>
      <c r="L174" s="7">
        <v>1702.78</v>
      </c>
      <c r="M174" s="8">
        <v>0</v>
      </c>
      <c r="N174" s="8">
        <f t="shared" si="2"/>
        <v>0.0048400570876487555</v>
      </c>
      <c r="O174" s="8">
        <f>L174/'סכום נכסי הקרן'!$C$42</f>
        <v>0.0009222899317558098</v>
      </c>
    </row>
    <row r="175" spans="2:15" ht="12.75">
      <c r="B175" s="6" t="s">
        <v>692</v>
      </c>
      <c r="C175" s="17" t="s">
        <v>693</v>
      </c>
      <c r="D175" s="18" t="s">
        <v>431</v>
      </c>
      <c r="E175" s="6" t="s">
        <v>404</v>
      </c>
      <c r="F175" s="6"/>
      <c r="G175" s="6" t="s">
        <v>242</v>
      </c>
      <c r="H175" s="6" t="s">
        <v>44</v>
      </c>
      <c r="I175" s="7">
        <v>2142</v>
      </c>
      <c r="J175" s="7">
        <v>10965</v>
      </c>
      <c r="K175" s="7">
        <v>0</v>
      </c>
      <c r="L175" s="7">
        <v>837.55</v>
      </c>
      <c r="M175" s="8">
        <v>0</v>
      </c>
      <c r="N175" s="8">
        <f t="shared" si="2"/>
        <v>0.0023806891164802352</v>
      </c>
      <c r="O175" s="8">
        <f>L175/'סכום נכסי הקרן'!$C$42</f>
        <v>0.00045364869938693104</v>
      </c>
    </row>
    <row r="176" spans="2:15" ht="12.75">
      <c r="B176" s="6" t="s">
        <v>694</v>
      </c>
      <c r="C176" s="17" t="s">
        <v>695</v>
      </c>
      <c r="D176" s="18" t="s">
        <v>696</v>
      </c>
      <c r="E176" s="6" t="s">
        <v>404</v>
      </c>
      <c r="F176" s="6"/>
      <c r="G176" s="6" t="s">
        <v>349</v>
      </c>
      <c r="H176" s="6" t="s">
        <v>46</v>
      </c>
      <c r="I176" s="7">
        <v>11986</v>
      </c>
      <c r="J176" s="7">
        <v>1870</v>
      </c>
      <c r="K176" s="7">
        <v>0</v>
      </c>
      <c r="L176" s="7">
        <v>1013.46</v>
      </c>
      <c r="M176" s="8">
        <v>0.0003</v>
      </c>
      <c r="N176" s="8">
        <f t="shared" si="2"/>
        <v>0.0028807034708233053</v>
      </c>
      <c r="O176" s="8">
        <f>L176/'סכום נכסי הקרן'!$C$42</f>
        <v>0.0005489281963831164</v>
      </c>
    </row>
    <row r="177" spans="2:15" ht="12.75">
      <c r="B177" s="6" t="s">
        <v>697</v>
      </c>
      <c r="C177" s="17" t="s">
        <v>698</v>
      </c>
      <c r="D177" s="18" t="s">
        <v>680</v>
      </c>
      <c r="E177" s="6" t="s">
        <v>404</v>
      </c>
      <c r="F177" s="6"/>
      <c r="G177" s="6" t="s">
        <v>349</v>
      </c>
      <c r="H177" s="6" t="s">
        <v>44</v>
      </c>
      <c r="I177" s="7">
        <v>1196</v>
      </c>
      <c r="J177" s="7">
        <v>12399</v>
      </c>
      <c r="K177" s="7">
        <v>0</v>
      </c>
      <c r="L177" s="7">
        <v>528.81</v>
      </c>
      <c r="M177" s="8">
        <v>0</v>
      </c>
      <c r="N177" s="8">
        <f t="shared" si="2"/>
        <v>0.0015031129027352553</v>
      </c>
      <c r="O177" s="8">
        <f>L177/'סכום נכסי הקרן'!$C$42</f>
        <v>0.00028642345976097306</v>
      </c>
    </row>
    <row r="178" spans="2:15" ht="12.75">
      <c r="B178" s="6" t="s">
        <v>699</v>
      </c>
      <c r="C178" s="17" t="s">
        <v>700</v>
      </c>
      <c r="D178" s="18" t="s">
        <v>680</v>
      </c>
      <c r="E178" s="6" t="s">
        <v>404</v>
      </c>
      <c r="F178" s="6"/>
      <c r="G178" s="6" t="s">
        <v>148</v>
      </c>
      <c r="H178" s="6" t="s">
        <v>44</v>
      </c>
      <c r="I178" s="7">
        <v>1505</v>
      </c>
      <c r="J178" s="7">
        <v>6209</v>
      </c>
      <c r="K178" s="7">
        <v>1.53</v>
      </c>
      <c r="L178" s="7">
        <v>334.76</v>
      </c>
      <c r="M178" s="8">
        <v>0</v>
      </c>
      <c r="N178" s="8">
        <f t="shared" si="2"/>
        <v>0.0009515366111073053</v>
      </c>
      <c r="O178" s="8">
        <f>L178/'סכום נכסי הקרן'!$C$42</f>
        <v>0.00018131865393919056</v>
      </c>
    </row>
    <row r="179" spans="2:15" ht="12.75">
      <c r="B179" s="6" t="s">
        <v>701</v>
      </c>
      <c r="C179" s="17" t="s">
        <v>702</v>
      </c>
      <c r="D179" s="18" t="s">
        <v>696</v>
      </c>
      <c r="E179" s="6" t="s">
        <v>404</v>
      </c>
      <c r="F179" s="6"/>
      <c r="G179" s="6" t="s">
        <v>183</v>
      </c>
      <c r="H179" s="6" t="s">
        <v>49</v>
      </c>
      <c r="I179" s="7">
        <v>15348</v>
      </c>
      <c r="J179" s="7">
        <v>890</v>
      </c>
      <c r="K179" s="7">
        <v>0</v>
      </c>
      <c r="L179" s="7">
        <v>554.8</v>
      </c>
      <c r="M179" s="8">
        <v>0.0001</v>
      </c>
      <c r="N179" s="8">
        <f t="shared" si="2"/>
        <v>0.001576988026772413</v>
      </c>
      <c r="O179" s="8">
        <f>L179/'סכום נכסי הקרן'!$C$42</f>
        <v>0.0003005006249416385</v>
      </c>
    </row>
    <row r="180" spans="2:15" ht="12.75">
      <c r="B180" s="6" t="s">
        <v>703</v>
      </c>
      <c r="C180" s="17" t="s">
        <v>704</v>
      </c>
      <c r="D180" s="18" t="s">
        <v>431</v>
      </c>
      <c r="E180" s="6" t="s">
        <v>404</v>
      </c>
      <c r="F180" s="6"/>
      <c r="G180" s="6" t="s">
        <v>183</v>
      </c>
      <c r="H180" s="6" t="s">
        <v>44</v>
      </c>
      <c r="I180" s="7">
        <v>5405</v>
      </c>
      <c r="J180" s="7">
        <v>4846</v>
      </c>
      <c r="K180" s="7">
        <v>0</v>
      </c>
      <c r="L180" s="7">
        <v>934.03</v>
      </c>
      <c r="M180" s="8">
        <v>0</v>
      </c>
      <c r="N180" s="8">
        <f t="shared" si="2"/>
        <v>0.0026549281302203263</v>
      </c>
      <c r="O180" s="8">
        <f>L180/'סכום נכסי הקרן'!$C$42</f>
        <v>0.0005059059097228527</v>
      </c>
    </row>
    <row r="181" spans="2:15" ht="12.75">
      <c r="B181" s="6" t="s">
        <v>705</v>
      </c>
      <c r="C181" s="17" t="s">
        <v>706</v>
      </c>
      <c r="D181" s="18" t="s">
        <v>680</v>
      </c>
      <c r="E181" s="6" t="s">
        <v>404</v>
      </c>
      <c r="F181" s="6"/>
      <c r="G181" s="6" t="s">
        <v>527</v>
      </c>
      <c r="H181" s="6" t="s">
        <v>44</v>
      </c>
      <c r="I181" s="7">
        <v>4277</v>
      </c>
      <c r="J181" s="7">
        <v>3104</v>
      </c>
      <c r="K181" s="7">
        <v>0</v>
      </c>
      <c r="L181" s="7">
        <v>473.42</v>
      </c>
      <c r="M181" s="8">
        <v>0</v>
      </c>
      <c r="N181" s="8">
        <f t="shared" si="2"/>
        <v>0.001345669920033518</v>
      </c>
      <c r="O181" s="8">
        <f>L181/'סכום נכסי הקרן'!$C$42</f>
        <v>0.0002564221446645107</v>
      </c>
    </row>
    <row r="182" spans="2:15" ht="12.75">
      <c r="B182" s="6" t="s">
        <v>707</v>
      </c>
      <c r="C182" s="17" t="s">
        <v>708</v>
      </c>
      <c r="D182" s="18" t="s">
        <v>148</v>
      </c>
      <c r="E182" s="6" t="s">
        <v>404</v>
      </c>
      <c r="F182" s="6"/>
      <c r="G182" s="6" t="s">
        <v>527</v>
      </c>
      <c r="H182" s="6" t="s">
        <v>52</v>
      </c>
      <c r="I182" s="7">
        <v>396</v>
      </c>
      <c r="J182" s="7">
        <v>23350</v>
      </c>
      <c r="K182" s="7">
        <v>0</v>
      </c>
      <c r="L182" s="7">
        <v>50.32</v>
      </c>
      <c r="M182" s="8">
        <v>0</v>
      </c>
      <c r="N182" s="8">
        <f t="shared" si="2"/>
        <v>0.00014303179074835585</v>
      </c>
      <c r="O182" s="8">
        <f>L182/'סכום נכסי הקרן'!$C$42</f>
        <v>2.725521169261581E-05</v>
      </c>
    </row>
    <row r="183" spans="2:15" ht="12.75">
      <c r="B183" s="6" t="s">
        <v>709</v>
      </c>
      <c r="C183" s="17" t="s">
        <v>710</v>
      </c>
      <c r="D183" s="18" t="s">
        <v>431</v>
      </c>
      <c r="E183" s="6" t="s">
        <v>404</v>
      </c>
      <c r="F183" s="6"/>
      <c r="G183" s="6" t="s">
        <v>216</v>
      </c>
      <c r="H183" s="6" t="s">
        <v>44</v>
      </c>
      <c r="I183" s="7">
        <v>2892</v>
      </c>
      <c r="J183" s="7">
        <v>2503</v>
      </c>
      <c r="K183" s="7">
        <v>0</v>
      </c>
      <c r="L183" s="7">
        <v>258.13</v>
      </c>
      <c r="M183" s="8">
        <v>0</v>
      </c>
      <c r="N183" s="8">
        <f t="shared" si="2"/>
        <v>0.0007337201141866673</v>
      </c>
      <c r="O183" s="8">
        <f>L183/'סכום נכסי הקרן'!$C$42</f>
        <v>0.00013981295298519316</v>
      </c>
    </row>
    <row r="184" spans="2:15" ht="12.75">
      <c r="B184" s="6" t="s">
        <v>711</v>
      </c>
      <c r="C184" s="17" t="s">
        <v>712</v>
      </c>
      <c r="D184" s="18" t="s">
        <v>431</v>
      </c>
      <c r="E184" s="6" t="s">
        <v>404</v>
      </c>
      <c r="F184" s="6"/>
      <c r="G184" s="6" t="s">
        <v>148</v>
      </c>
      <c r="H184" s="6" t="s">
        <v>44</v>
      </c>
      <c r="I184" s="7">
        <v>18371</v>
      </c>
      <c r="J184" s="7">
        <v>1073</v>
      </c>
      <c r="K184" s="7">
        <v>0</v>
      </c>
      <c r="L184" s="7">
        <v>702.93</v>
      </c>
      <c r="M184" s="8">
        <v>0</v>
      </c>
      <c r="N184" s="8">
        <f t="shared" si="2"/>
        <v>0.0019980392820099714</v>
      </c>
      <c r="O184" s="8">
        <f>L184/'סכום נכסי הקרן'!$C$42</f>
        <v>0.0003807334251806524</v>
      </c>
    </row>
    <row r="185" spans="2:15" ht="12.75">
      <c r="B185" s="6" t="s">
        <v>713</v>
      </c>
      <c r="C185" s="17" t="s">
        <v>714</v>
      </c>
      <c r="D185" s="18" t="s">
        <v>148</v>
      </c>
      <c r="E185" s="6" t="s">
        <v>404</v>
      </c>
      <c r="F185" s="6"/>
      <c r="G185" s="6" t="s">
        <v>148</v>
      </c>
      <c r="H185" s="6" t="s">
        <v>44</v>
      </c>
      <c r="I185" s="7">
        <v>160</v>
      </c>
      <c r="J185" s="7">
        <v>1535</v>
      </c>
      <c r="K185" s="7">
        <v>0</v>
      </c>
      <c r="L185" s="7">
        <v>8.76</v>
      </c>
      <c r="M185" s="8">
        <v>0</v>
      </c>
      <c r="N185" s="8">
        <f t="shared" si="2"/>
        <v>2.4899810949038102E-05</v>
      </c>
      <c r="O185" s="8">
        <f>L185/'סכום נכסי הקרן'!$C$42</f>
        <v>4.744746709604819E-06</v>
      </c>
    </row>
    <row r="186" spans="2:15" ht="12.75">
      <c r="B186" s="6" t="s">
        <v>715</v>
      </c>
      <c r="C186" s="17" t="s">
        <v>716</v>
      </c>
      <c r="D186" s="18" t="s">
        <v>431</v>
      </c>
      <c r="E186" s="6" t="s">
        <v>404</v>
      </c>
      <c r="F186" s="6"/>
      <c r="G186" s="6" t="s">
        <v>148</v>
      </c>
      <c r="H186" s="6" t="s">
        <v>44</v>
      </c>
      <c r="I186" s="7">
        <v>721</v>
      </c>
      <c r="J186" s="7">
        <v>22474</v>
      </c>
      <c r="K186" s="7">
        <v>0</v>
      </c>
      <c r="L186" s="7">
        <v>577.83</v>
      </c>
      <c r="M186" s="8">
        <v>0</v>
      </c>
      <c r="N186" s="8">
        <f t="shared" si="2"/>
        <v>0.0016424495160596675</v>
      </c>
      <c r="O186" s="8">
        <f>L186/'סכום נכסי הקרן'!$C$42</f>
        <v>0.00031297454237567957</v>
      </c>
    </row>
    <row r="187" spans="2:15" ht="12.75">
      <c r="B187" s="6" t="s">
        <v>717</v>
      </c>
      <c r="C187" s="17" t="s">
        <v>718</v>
      </c>
      <c r="D187" s="18" t="s">
        <v>431</v>
      </c>
      <c r="E187" s="6" t="s">
        <v>404</v>
      </c>
      <c r="F187" s="6"/>
      <c r="G187" s="6" t="s">
        <v>148</v>
      </c>
      <c r="H187" s="6" t="s">
        <v>44</v>
      </c>
      <c r="I187" s="7">
        <v>1317</v>
      </c>
      <c r="J187" s="7">
        <v>14747</v>
      </c>
      <c r="K187" s="7">
        <v>0</v>
      </c>
      <c r="L187" s="7">
        <v>692.58</v>
      </c>
      <c r="M187" s="8">
        <v>0</v>
      </c>
      <c r="N187" s="8">
        <f t="shared" si="2"/>
        <v>0.001968619984827033</v>
      </c>
      <c r="O187" s="8">
        <f>L187/'סכום נכסי הקרן'!$C$42</f>
        <v>0.00037512747444498927</v>
      </c>
    </row>
    <row r="188" spans="2:15" ht="12.75">
      <c r="B188" s="6" t="s">
        <v>719</v>
      </c>
      <c r="C188" s="17" t="s">
        <v>720</v>
      </c>
      <c r="D188" s="18" t="s">
        <v>431</v>
      </c>
      <c r="E188" s="6" t="s">
        <v>404</v>
      </c>
      <c r="F188" s="6"/>
      <c r="G188" s="6" t="s">
        <v>148</v>
      </c>
      <c r="H188" s="6" t="s">
        <v>44</v>
      </c>
      <c r="I188" s="7">
        <v>466</v>
      </c>
      <c r="J188" s="7">
        <v>8349</v>
      </c>
      <c r="K188" s="7">
        <v>0</v>
      </c>
      <c r="L188" s="7">
        <v>138.74</v>
      </c>
      <c r="M188" s="8">
        <v>0</v>
      </c>
      <c r="N188" s="8">
        <f t="shared" si="2"/>
        <v>0.0003943607044599939</v>
      </c>
      <c r="O188" s="8">
        <f>L188/'סכום נכסי הקרן'!$C$42</f>
        <v>7.514682174549916E-05</v>
      </c>
    </row>
    <row r="189" spans="2:15" ht="12.75">
      <c r="B189" s="6" t="s">
        <v>721</v>
      </c>
      <c r="C189" s="17" t="s">
        <v>722</v>
      </c>
      <c r="D189" s="18" t="s">
        <v>696</v>
      </c>
      <c r="E189" s="6" t="s">
        <v>404</v>
      </c>
      <c r="F189" s="6"/>
      <c r="G189" s="6" t="s">
        <v>268</v>
      </c>
      <c r="H189" s="6" t="s">
        <v>46</v>
      </c>
      <c r="I189" s="7">
        <v>106245</v>
      </c>
      <c r="J189" s="7">
        <v>170.5</v>
      </c>
      <c r="K189" s="7">
        <v>0</v>
      </c>
      <c r="L189" s="7">
        <v>819.08</v>
      </c>
      <c r="M189" s="8">
        <v>0.0007</v>
      </c>
      <c r="N189" s="8">
        <f t="shared" si="2"/>
        <v>0.002328189172618508</v>
      </c>
      <c r="O189" s="8">
        <f>L189/'סכום נכסי הקרן'!$C$42</f>
        <v>0.00044364465010309536</v>
      </c>
    </row>
    <row r="190" spans="2:15" ht="12.75">
      <c r="B190" s="6" t="s">
        <v>723</v>
      </c>
      <c r="C190" s="17" t="s">
        <v>724</v>
      </c>
      <c r="D190" s="18" t="s">
        <v>725</v>
      </c>
      <c r="E190" s="6" t="s">
        <v>404</v>
      </c>
      <c r="F190" s="6"/>
      <c r="G190" s="6" t="s">
        <v>268</v>
      </c>
      <c r="H190" s="6" t="s">
        <v>49</v>
      </c>
      <c r="I190" s="7">
        <v>46</v>
      </c>
      <c r="J190" s="7">
        <v>1350</v>
      </c>
      <c r="K190" s="7">
        <v>0</v>
      </c>
      <c r="L190" s="7">
        <v>2.52</v>
      </c>
      <c r="M190" s="8">
        <v>0</v>
      </c>
      <c r="N190" s="8">
        <f t="shared" si="2"/>
        <v>7.162959314106851E-06</v>
      </c>
      <c r="O190" s="8">
        <f>L190/'סכום נכסי הקרן'!$C$42</f>
        <v>1.3649271356397425E-06</v>
      </c>
    </row>
    <row r="191" spans="2:15" ht="12.75">
      <c r="B191" s="6" t="s">
        <v>726</v>
      </c>
      <c r="C191" s="17" t="s">
        <v>727</v>
      </c>
      <c r="D191" s="18" t="s">
        <v>431</v>
      </c>
      <c r="E191" s="6" t="s">
        <v>404</v>
      </c>
      <c r="F191" s="6"/>
      <c r="G191" s="6" t="s">
        <v>307</v>
      </c>
      <c r="H191" s="6" t="s">
        <v>44</v>
      </c>
      <c r="I191" s="7">
        <v>18000</v>
      </c>
      <c r="J191" s="7">
        <v>4170</v>
      </c>
      <c r="K191" s="7">
        <v>0</v>
      </c>
      <c r="L191" s="7">
        <v>2676.64</v>
      </c>
      <c r="M191" s="8">
        <v>0</v>
      </c>
      <c r="N191" s="8">
        <f t="shared" si="2"/>
        <v>0.007608199769250382</v>
      </c>
      <c r="O191" s="8">
        <f>L191/'סכום נכסי הקרן'!$C$42</f>
        <v>0.0014497692731503017</v>
      </c>
    </row>
    <row r="192" spans="2:15" ht="12.75">
      <c r="B192" s="6" t="s">
        <v>728</v>
      </c>
      <c r="C192" s="17" t="s">
        <v>729</v>
      </c>
      <c r="D192" s="18" t="s">
        <v>680</v>
      </c>
      <c r="E192" s="6" t="s">
        <v>404</v>
      </c>
      <c r="F192" s="6"/>
      <c r="G192" s="6" t="s">
        <v>307</v>
      </c>
      <c r="H192" s="6" t="s">
        <v>44</v>
      </c>
      <c r="I192" s="7">
        <v>715</v>
      </c>
      <c r="J192" s="7">
        <v>10897</v>
      </c>
      <c r="K192" s="7">
        <v>0</v>
      </c>
      <c r="L192" s="7">
        <v>277.84</v>
      </c>
      <c r="M192" s="8">
        <v>0</v>
      </c>
      <c r="N192" s="8">
        <f t="shared" si="2"/>
        <v>0.0007897446888220029</v>
      </c>
      <c r="O192" s="8">
        <f>L192/'סכום נכסי הקרן'!$C$42</f>
        <v>0.00015048863308180397</v>
      </c>
    </row>
    <row r="193" spans="2:15" ht="12.75">
      <c r="B193" s="6" t="s">
        <v>730</v>
      </c>
      <c r="C193" s="17" t="s">
        <v>731</v>
      </c>
      <c r="D193" s="18" t="s">
        <v>148</v>
      </c>
      <c r="E193" s="6" t="s">
        <v>404</v>
      </c>
      <c r="F193" s="6"/>
      <c r="G193" s="6" t="s">
        <v>307</v>
      </c>
      <c r="H193" s="6" t="s">
        <v>46</v>
      </c>
      <c r="I193" s="7">
        <v>56500</v>
      </c>
      <c r="J193" s="7">
        <v>831</v>
      </c>
      <c r="K193" s="7">
        <v>0</v>
      </c>
      <c r="L193" s="7">
        <v>2122.96</v>
      </c>
      <c r="M193" s="8">
        <v>0.0004</v>
      </c>
      <c r="N193" s="8">
        <f t="shared" si="2"/>
        <v>0.006034395279950905</v>
      </c>
      <c r="O193" s="8">
        <f>L193/'סכום נכסי הקרן'!$C$42</f>
        <v>0.0011498752824911699</v>
      </c>
    </row>
    <row r="194" spans="2:15" ht="12.75">
      <c r="B194" s="6" t="s">
        <v>732</v>
      </c>
      <c r="C194" s="17" t="s">
        <v>733</v>
      </c>
      <c r="D194" s="18" t="s">
        <v>431</v>
      </c>
      <c r="E194" s="6" t="s">
        <v>404</v>
      </c>
      <c r="F194" s="6"/>
      <c r="G194" s="6" t="s">
        <v>307</v>
      </c>
      <c r="H194" s="6" t="s">
        <v>44</v>
      </c>
      <c r="I194" s="7">
        <v>10397</v>
      </c>
      <c r="J194" s="7">
        <v>698</v>
      </c>
      <c r="K194" s="7">
        <v>0</v>
      </c>
      <c r="L194" s="7">
        <v>258.79</v>
      </c>
      <c r="M194" s="8">
        <v>0</v>
      </c>
      <c r="N194" s="8">
        <f t="shared" si="2"/>
        <v>0.0007355961273403619</v>
      </c>
      <c r="O194" s="8">
        <f>L194/'סכום נכסי הקרן'!$C$42</f>
        <v>0.00014017043390167024</v>
      </c>
    </row>
    <row r="195" spans="2:15" ht="12.75">
      <c r="B195" s="6" t="s">
        <v>734</v>
      </c>
      <c r="C195" s="17" t="s">
        <v>735</v>
      </c>
      <c r="D195" s="18" t="s">
        <v>431</v>
      </c>
      <c r="E195" s="6" t="s">
        <v>404</v>
      </c>
      <c r="F195" s="6"/>
      <c r="G195" s="6" t="s">
        <v>307</v>
      </c>
      <c r="H195" s="6" t="s">
        <v>44</v>
      </c>
      <c r="I195" s="7">
        <v>16046</v>
      </c>
      <c r="J195" s="7">
        <v>641</v>
      </c>
      <c r="K195" s="7">
        <v>0</v>
      </c>
      <c r="L195" s="7">
        <v>366.78</v>
      </c>
      <c r="M195" s="8">
        <v>0</v>
      </c>
      <c r="N195" s="8">
        <f t="shared" si="2"/>
        <v>0.0010425516735032185</v>
      </c>
      <c r="O195" s="8">
        <f>L195/'סכום נכסי הקרן'!$C$42</f>
        <v>0.00019866189476585108</v>
      </c>
    </row>
    <row r="196" spans="2:15" ht="12.75">
      <c r="B196" s="6" t="s">
        <v>736</v>
      </c>
      <c r="C196" s="17" t="s">
        <v>737</v>
      </c>
      <c r="D196" s="18" t="s">
        <v>738</v>
      </c>
      <c r="E196" s="6" t="s">
        <v>404</v>
      </c>
      <c r="F196" s="6"/>
      <c r="G196" s="6" t="s">
        <v>148</v>
      </c>
      <c r="H196" s="6" t="s">
        <v>44</v>
      </c>
      <c r="I196" s="7">
        <v>6070</v>
      </c>
      <c r="J196" s="7">
        <v>15474.61</v>
      </c>
      <c r="K196" s="7">
        <v>0</v>
      </c>
      <c r="L196" s="7">
        <v>3349.58</v>
      </c>
      <c r="M196" s="8">
        <v>0.0412</v>
      </c>
      <c r="N196" s="8">
        <f t="shared" si="2"/>
        <v>0.009520994150534137</v>
      </c>
      <c r="O196" s="8">
        <f>L196/'סכום נכסי הקרן'!$C$42</f>
        <v>0.0018142589821413368</v>
      </c>
    </row>
    <row r="197" spans="2:15" ht="12.75">
      <c r="B197" s="6" t="s">
        <v>739</v>
      </c>
      <c r="C197" s="17" t="s">
        <v>740</v>
      </c>
      <c r="D197" s="18" t="s">
        <v>431</v>
      </c>
      <c r="E197" s="6" t="s">
        <v>404</v>
      </c>
      <c r="F197" s="6"/>
      <c r="G197" s="6" t="s">
        <v>250</v>
      </c>
      <c r="H197" s="6" t="s">
        <v>44</v>
      </c>
      <c r="I197" s="7">
        <v>47061</v>
      </c>
      <c r="J197" s="7">
        <v>750</v>
      </c>
      <c r="K197" s="7">
        <v>0</v>
      </c>
      <c r="L197" s="7">
        <v>1258.65</v>
      </c>
      <c r="M197" s="8">
        <v>0.0002</v>
      </c>
      <c r="N197" s="8">
        <f t="shared" si="2"/>
        <v>0.0035776423574208683</v>
      </c>
      <c r="O197" s="8">
        <f>L197/'סכום נכסי הקרן'!$C$42</f>
        <v>0.00068173235685435</v>
      </c>
    </row>
    <row r="198" spans="2:15" ht="12.75">
      <c r="B198" s="6" t="s">
        <v>741</v>
      </c>
      <c r="C198" s="17" t="s">
        <v>742</v>
      </c>
      <c r="D198" s="18" t="s">
        <v>431</v>
      </c>
      <c r="E198" s="6" t="s">
        <v>404</v>
      </c>
      <c r="F198" s="6"/>
      <c r="G198" s="6" t="s">
        <v>250</v>
      </c>
      <c r="H198" s="6" t="s">
        <v>44</v>
      </c>
      <c r="I198" s="7">
        <v>6111</v>
      </c>
      <c r="J198" s="7">
        <v>3467</v>
      </c>
      <c r="K198" s="7">
        <v>0</v>
      </c>
      <c r="L198" s="7">
        <v>755.52</v>
      </c>
      <c r="M198" s="8">
        <v>0</v>
      </c>
      <c r="N198" s="8">
        <f t="shared" si="2"/>
        <v>0.002147523421029368</v>
      </c>
      <c r="O198" s="8">
        <f>L198/'סכום נכסי הקרן'!$C$42</f>
        <v>0.0004092181545708485</v>
      </c>
    </row>
    <row r="199" spans="2:15" ht="12.75">
      <c r="B199" s="6" t="s">
        <v>743</v>
      </c>
      <c r="C199" s="17" t="s">
        <v>744</v>
      </c>
      <c r="D199" s="18" t="s">
        <v>431</v>
      </c>
      <c r="E199" s="6" t="s">
        <v>404</v>
      </c>
      <c r="F199" s="6"/>
      <c r="G199" s="6" t="s">
        <v>457</v>
      </c>
      <c r="H199" s="6" t="s">
        <v>44</v>
      </c>
      <c r="I199" s="7">
        <v>1482</v>
      </c>
      <c r="J199" s="7">
        <v>3974</v>
      </c>
      <c r="K199" s="7">
        <v>2.64</v>
      </c>
      <c r="L199" s="7">
        <v>212.66</v>
      </c>
      <c r="M199" s="8">
        <v>0</v>
      </c>
      <c r="N199" s="8">
        <f t="shared" si="2"/>
        <v>0.0006044741776737948</v>
      </c>
      <c r="O199" s="8">
        <f>L199/'סכום נכסי הקרן'!$C$42</f>
        <v>0.0001151846843909316</v>
      </c>
    </row>
    <row r="200" spans="2:15" ht="12.75">
      <c r="B200" s="6" t="s">
        <v>745</v>
      </c>
      <c r="C200" s="17" t="s">
        <v>746</v>
      </c>
      <c r="D200" s="18" t="s">
        <v>431</v>
      </c>
      <c r="E200" s="6" t="s">
        <v>404</v>
      </c>
      <c r="F200" s="6"/>
      <c r="G200" s="6" t="s">
        <v>457</v>
      </c>
      <c r="H200" s="6" t="s">
        <v>44</v>
      </c>
      <c r="I200" s="7">
        <v>4388</v>
      </c>
      <c r="J200" s="7">
        <v>4052</v>
      </c>
      <c r="K200" s="7">
        <v>0</v>
      </c>
      <c r="L200" s="7">
        <v>634.04</v>
      </c>
      <c r="M200" s="8">
        <v>0.0001</v>
      </c>
      <c r="N200" s="8">
        <f t="shared" si="2"/>
        <v>0.0018022233029826617</v>
      </c>
      <c r="O200" s="8">
        <f>L200/'סכום נכסי הקרן'!$C$42</f>
        <v>0.0003434200004289771</v>
      </c>
    </row>
    <row r="201" spans="2:15" ht="12.75">
      <c r="B201" s="6" t="s">
        <v>747</v>
      </c>
      <c r="C201" s="17" t="s">
        <v>748</v>
      </c>
      <c r="D201" s="18" t="s">
        <v>431</v>
      </c>
      <c r="E201" s="6" t="s">
        <v>404</v>
      </c>
      <c r="F201" s="6"/>
      <c r="G201" s="6" t="s">
        <v>457</v>
      </c>
      <c r="H201" s="6" t="s">
        <v>44</v>
      </c>
      <c r="I201" s="7">
        <v>2714</v>
      </c>
      <c r="J201" s="7">
        <v>2240</v>
      </c>
      <c r="K201" s="7">
        <v>0</v>
      </c>
      <c r="L201" s="7">
        <v>216.79</v>
      </c>
      <c r="M201" s="8">
        <v>0</v>
      </c>
      <c r="N201" s="8">
        <f t="shared" si="2"/>
        <v>0.0006162134721052477</v>
      </c>
      <c r="O201" s="8">
        <f>L201/'סכום נכסי הקרן'!$C$42</f>
        <v>0.00011742164830767451</v>
      </c>
    </row>
    <row r="202" spans="2:15" ht="12.75">
      <c r="B202" s="6" t="s">
        <v>749</v>
      </c>
      <c r="C202" s="17">
        <v>60008166</v>
      </c>
      <c r="D202" s="18" t="s">
        <v>121</v>
      </c>
      <c r="E202" s="6"/>
      <c r="F202" s="6"/>
      <c r="G202" s="6" t="s">
        <v>457</v>
      </c>
      <c r="H202" s="6" t="s">
        <v>44</v>
      </c>
      <c r="I202" s="7">
        <v>240000</v>
      </c>
      <c r="J202" s="7">
        <v>62.07</v>
      </c>
      <c r="K202" s="7">
        <v>0</v>
      </c>
      <c r="L202" s="7">
        <v>531.22</v>
      </c>
      <c r="M202" s="8">
        <v>0.0021</v>
      </c>
      <c r="N202" s="8">
        <f t="shared" si="2"/>
        <v>0.0015099631931904133</v>
      </c>
      <c r="O202" s="8">
        <f>L202/'סכום נכסי הקרן'!$C$42</f>
        <v>0.0002877288067438667</v>
      </c>
    </row>
    <row r="203" spans="2:15" ht="12.75">
      <c r="B203" s="6" t="s">
        <v>750</v>
      </c>
      <c r="C203" s="17" t="s">
        <v>751</v>
      </c>
      <c r="D203" s="18" t="s">
        <v>680</v>
      </c>
      <c r="E203" s="6" t="s">
        <v>404</v>
      </c>
      <c r="F203" s="6"/>
      <c r="G203" s="6" t="s">
        <v>457</v>
      </c>
      <c r="H203" s="6" t="s">
        <v>44</v>
      </c>
      <c r="I203" s="7">
        <v>16056</v>
      </c>
      <c r="J203" s="7">
        <v>6246</v>
      </c>
      <c r="K203" s="7">
        <v>0</v>
      </c>
      <c r="L203" s="7">
        <v>3576.19</v>
      </c>
      <c r="M203" s="8">
        <v>0.0004</v>
      </c>
      <c r="N203" s="8">
        <f t="shared" si="2"/>
        <v>0.010165120424411023</v>
      </c>
      <c r="O203" s="8">
        <f>L203/'סכום נכסי הקרן'!$C$42</f>
        <v>0.0019369995131759885</v>
      </c>
    </row>
    <row r="204" spans="2:15" ht="12.75">
      <c r="B204" s="6" t="s">
        <v>752</v>
      </c>
      <c r="C204" s="17" t="s">
        <v>753</v>
      </c>
      <c r="D204" s="18" t="s">
        <v>431</v>
      </c>
      <c r="E204" s="6" t="s">
        <v>404</v>
      </c>
      <c r="F204" s="6"/>
      <c r="G204" s="6" t="s">
        <v>754</v>
      </c>
      <c r="H204" s="6" t="s">
        <v>44</v>
      </c>
      <c r="I204" s="7">
        <v>266</v>
      </c>
      <c r="J204" s="7">
        <v>36401</v>
      </c>
      <c r="K204" s="7">
        <v>0</v>
      </c>
      <c r="L204" s="7">
        <v>345.28</v>
      </c>
      <c r="M204" s="8">
        <v>0</v>
      </c>
      <c r="N204" s="8">
        <f aca="true" t="shared" si="3" ref="N204:N263">L204/$L$11</f>
        <v>0.0009814391237995292</v>
      </c>
      <c r="O204" s="8">
        <f>L204/'סכום נכסי הקרן'!$C$42</f>
        <v>0.00018701668309273423</v>
      </c>
    </row>
    <row r="205" spans="2:15" ht="12.75">
      <c r="B205" s="6" t="s">
        <v>755</v>
      </c>
      <c r="C205" s="17" t="s">
        <v>756</v>
      </c>
      <c r="D205" s="18" t="s">
        <v>680</v>
      </c>
      <c r="E205" s="6" t="s">
        <v>404</v>
      </c>
      <c r="F205" s="6"/>
      <c r="G205" s="6" t="s">
        <v>754</v>
      </c>
      <c r="H205" s="6" t="s">
        <v>46</v>
      </c>
      <c r="I205" s="7">
        <v>35830</v>
      </c>
      <c r="J205" s="7">
        <v>840.4</v>
      </c>
      <c r="K205" s="7">
        <v>11.5</v>
      </c>
      <c r="L205" s="7">
        <v>1373.03</v>
      </c>
      <c r="M205" s="8">
        <v>0</v>
      </c>
      <c r="N205" s="8">
        <f t="shared" si="3"/>
        <v>0.0039027611218444957</v>
      </c>
      <c r="O205" s="8">
        <f>L205/'סכום נכסי הקרן'!$C$42</f>
        <v>0.0007436848829553316</v>
      </c>
    </row>
    <row r="206" spans="2:15" ht="12.75">
      <c r="B206" s="6" t="s">
        <v>757</v>
      </c>
      <c r="C206" s="17" t="s">
        <v>758</v>
      </c>
      <c r="D206" s="18" t="s">
        <v>680</v>
      </c>
      <c r="E206" s="6" t="s">
        <v>404</v>
      </c>
      <c r="F206" s="6"/>
      <c r="G206" s="6" t="s">
        <v>754</v>
      </c>
      <c r="H206" s="6" t="s">
        <v>46</v>
      </c>
      <c r="I206" s="7">
        <v>2543930</v>
      </c>
      <c r="J206" s="7">
        <v>0</v>
      </c>
      <c r="K206" s="7">
        <v>0</v>
      </c>
      <c r="L206" s="7">
        <v>0</v>
      </c>
      <c r="N206" s="8">
        <f t="shared" si="3"/>
        <v>0</v>
      </c>
      <c r="O206" s="8">
        <f>L206/'סכום נכסי הקרן'!$C$42</f>
        <v>0</v>
      </c>
    </row>
    <row r="207" spans="2:15" ht="12.75">
      <c r="B207" s="6" t="s">
        <v>759</v>
      </c>
      <c r="C207" s="17" t="s">
        <v>760</v>
      </c>
      <c r="D207" s="18" t="s">
        <v>431</v>
      </c>
      <c r="E207" s="6" t="s">
        <v>404</v>
      </c>
      <c r="F207" s="6"/>
      <c r="G207" s="6" t="s">
        <v>761</v>
      </c>
      <c r="H207" s="6" t="s">
        <v>44</v>
      </c>
      <c r="I207" s="7">
        <v>744</v>
      </c>
      <c r="J207" s="7">
        <v>16419</v>
      </c>
      <c r="K207" s="7">
        <v>1.29</v>
      </c>
      <c r="L207" s="7">
        <v>436.91</v>
      </c>
      <c r="M207" s="8">
        <v>0</v>
      </c>
      <c r="N207" s="8">
        <f t="shared" si="3"/>
        <v>0.0012418922833041367</v>
      </c>
      <c r="O207" s="8">
        <f>L207/'סכום נכסי הקרן'!$C$42</f>
        <v>0.00023664695033030156</v>
      </c>
    </row>
    <row r="208" spans="2:15" ht="12.75">
      <c r="B208" s="6" t="s">
        <v>762</v>
      </c>
      <c r="C208" s="17" t="s">
        <v>763</v>
      </c>
      <c r="D208" s="18" t="s">
        <v>680</v>
      </c>
      <c r="E208" s="6" t="s">
        <v>404</v>
      </c>
      <c r="F208" s="6"/>
      <c r="G208" s="6" t="s">
        <v>764</v>
      </c>
      <c r="H208" s="6" t="s">
        <v>44</v>
      </c>
      <c r="I208" s="7">
        <v>5670</v>
      </c>
      <c r="J208" s="7">
        <v>2172</v>
      </c>
      <c r="K208" s="7">
        <v>0</v>
      </c>
      <c r="L208" s="7">
        <v>439.16</v>
      </c>
      <c r="M208" s="8">
        <v>0</v>
      </c>
      <c r="N208" s="8">
        <f t="shared" si="3"/>
        <v>0.001248287782691732</v>
      </c>
      <c r="O208" s="8">
        <f>L208/'סכום נכסי הקרן'!$C$42</f>
        <v>0.00023786563527283705</v>
      </c>
    </row>
    <row r="209" spans="2:15" ht="12.75">
      <c r="B209" s="6" t="s">
        <v>765</v>
      </c>
      <c r="C209" s="17" t="s">
        <v>766</v>
      </c>
      <c r="D209" s="18" t="s">
        <v>431</v>
      </c>
      <c r="E209" s="6" t="s">
        <v>404</v>
      </c>
      <c r="F209" s="6"/>
      <c r="G209" s="6" t="s">
        <v>764</v>
      </c>
      <c r="H209" s="6" t="s">
        <v>44</v>
      </c>
      <c r="I209" s="7">
        <v>457</v>
      </c>
      <c r="J209" s="7">
        <v>2192</v>
      </c>
      <c r="K209" s="7">
        <v>0</v>
      </c>
      <c r="L209" s="7">
        <v>35.72</v>
      </c>
      <c r="M209" s="8">
        <v>0</v>
      </c>
      <c r="N209" s="8">
        <f t="shared" si="3"/>
        <v>0.00010153210583329234</v>
      </c>
      <c r="O209" s="8">
        <f>L209/'סכום נכסי הקרן'!$C$42</f>
        <v>1.9347300509941112E-05</v>
      </c>
    </row>
    <row r="210" spans="2:15" ht="12.75">
      <c r="B210" s="6" t="s">
        <v>767</v>
      </c>
      <c r="C210" s="17" t="s">
        <v>768</v>
      </c>
      <c r="D210" s="18" t="s">
        <v>680</v>
      </c>
      <c r="E210" s="6" t="s">
        <v>404</v>
      </c>
      <c r="F210" s="6"/>
      <c r="G210" s="6" t="s">
        <v>467</v>
      </c>
      <c r="H210" s="6" t="s">
        <v>44</v>
      </c>
      <c r="I210" s="7">
        <v>4990</v>
      </c>
      <c r="J210" s="7">
        <v>4228</v>
      </c>
      <c r="K210" s="7">
        <v>0</v>
      </c>
      <c r="L210" s="7">
        <v>752.34</v>
      </c>
      <c r="M210" s="8">
        <v>0</v>
      </c>
      <c r="N210" s="8">
        <f t="shared" si="3"/>
        <v>0.0021384844485615668</v>
      </c>
      <c r="O210" s="8">
        <f>L210/'סכום נכסי הקרן'!$C$42</f>
        <v>0.0004074957465187317</v>
      </c>
    </row>
    <row r="211" spans="2:15" ht="12.75">
      <c r="B211" s="6" t="s">
        <v>769</v>
      </c>
      <c r="C211" s="17" t="s">
        <v>770</v>
      </c>
      <c r="D211" s="18" t="s">
        <v>680</v>
      </c>
      <c r="E211" s="6" t="s">
        <v>404</v>
      </c>
      <c r="F211" s="6"/>
      <c r="G211" s="6" t="s">
        <v>502</v>
      </c>
      <c r="H211" s="6" t="s">
        <v>44</v>
      </c>
      <c r="I211" s="7">
        <v>119</v>
      </c>
      <c r="J211" s="7">
        <v>189363</v>
      </c>
      <c r="K211" s="7">
        <v>0</v>
      </c>
      <c r="L211" s="7">
        <v>803.57</v>
      </c>
      <c r="M211" s="8">
        <v>0</v>
      </c>
      <c r="N211" s="8">
        <f t="shared" si="3"/>
        <v>0.002284102863506684</v>
      </c>
      <c r="O211" s="8">
        <f>L211/'סכום נכסי הקרן'!$C$42</f>
        <v>0.0004352438485658841</v>
      </c>
    </row>
    <row r="212" spans="2:15" ht="12.75">
      <c r="B212" s="6" t="s">
        <v>771</v>
      </c>
      <c r="C212" s="17" t="s">
        <v>772</v>
      </c>
      <c r="D212" s="18" t="s">
        <v>680</v>
      </c>
      <c r="E212" s="6" t="s">
        <v>404</v>
      </c>
      <c r="F212" s="6"/>
      <c r="G212" s="6" t="s">
        <v>502</v>
      </c>
      <c r="H212" s="6" t="s">
        <v>44</v>
      </c>
      <c r="I212" s="7">
        <v>86</v>
      </c>
      <c r="J212" s="7">
        <v>187471</v>
      </c>
      <c r="K212" s="7">
        <v>0</v>
      </c>
      <c r="L212" s="7">
        <v>574.93</v>
      </c>
      <c r="M212" s="8">
        <v>0</v>
      </c>
      <c r="N212" s="8">
        <f t="shared" si="3"/>
        <v>0.0016342064279601</v>
      </c>
      <c r="O212" s="8">
        <f>L212/'סכום נכסי הקרן'!$C$42</f>
        <v>0.0003114037928941893</v>
      </c>
    </row>
    <row r="213" spans="2:15" ht="12.75">
      <c r="B213" s="6" t="s">
        <v>773</v>
      </c>
      <c r="C213" s="17" t="s">
        <v>774</v>
      </c>
      <c r="D213" s="18" t="s">
        <v>431</v>
      </c>
      <c r="E213" s="6" t="s">
        <v>404</v>
      </c>
      <c r="F213" s="6"/>
      <c r="G213" s="6" t="s">
        <v>502</v>
      </c>
      <c r="H213" s="6" t="s">
        <v>44</v>
      </c>
      <c r="I213" s="7">
        <v>2795</v>
      </c>
      <c r="J213" s="7">
        <v>5449</v>
      </c>
      <c r="K213" s="7">
        <v>0</v>
      </c>
      <c r="L213" s="7">
        <v>543.1</v>
      </c>
      <c r="M213" s="8">
        <v>0</v>
      </c>
      <c r="N213" s="8">
        <f t="shared" si="3"/>
        <v>0.001543731429956917</v>
      </c>
      <c r="O213" s="8">
        <f>L213/'סכום נכסי הקרן'!$C$42</f>
        <v>0.00029416346324045403</v>
      </c>
    </row>
    <row r="214" spans="2:15" ht="12.75">
      <c r="B214" s="6" t="s">
        <v>775</v>
      </c>
      <c r="C214" s="17" t="s">
        <v>776</v>
      </c>
      <c r="D214" s="18" t="s">
        <v>431</v>
      </c>
      <c r="E214" s="6" t="s">
        <v>404</v>
      </c>
      <c r="F214" s="6"/>
      <c r="G214" s="6" t="s">
        <v>421</v>
      </c>
      <c r="H214" s="6" t="s">
        <v>44</v>
      </c>
      <c r="I214" s="7">
        <v>1739</v>
      </c>
      <c r="J214" s="7">
        <v>8851</v>
      </c>
      <c r="K214" s="7">
        <v>0</v>
      </c>
      <c r="L214" s="7">
        <v>548.87</v>
      </c>
      <c r="M214" s="8">
        <v>0</v>
      </c>
      <c r="N214" s="8">
        <f t="shared" si="3"/>
        <v>0.0015601323328308838</v>
      </c>
      <c r="O214" s="8">
        <f>L214/'סכום נכסי הקרן'!$C$42</f>
        <v>0.00029728871307086726</v>
      </c>
    </row>
    <row r="215" spans="2:15" ht="12.75">
      <c r="B215" s="6" t="s">
        <v>777</v>
      </c>
      <c r="C215" s="17" t="s">
        <v>778</v>
      </c>
      <c r="D215" s="18" t="s">
        <v>431</v>
      </c>
      <c r="E215" s="6" t="s">
        <v>404</v>
      </c>
      <c r="F215" s="6"/>
      <c r="G215" s="6" t="s">
        <v>421</v>
      </c>
      <c r="H215" s="6" t="s">
        <v>44</v>
      </c>
      <c r="I215" s="7">
        <v>2998</v>
      </c>
      <c r="J215" s="7">
        <v>13113</v>
      </c>
      <c r="K215" s="7">
        <v>0</v>
      </c>
      <c r="L215" s="7">
        <v>1401.89</v>
      </c>
      <c r="M215" s="8">
        <v>0</v>
      </c>
      <c r="N215" s="8">
        <f t="shared" si="3"/>
        <v>0.003984794060656053</v>
      </c>
      <c r="O215" s="8">
        <f>L215/'סכום נכסי הקרן'!$C$42</f>
        <v>0.0007593165484849201</v>
      </c>
    </row>
    <row r="216" spans="2:15" ht="12.75">
      <c r="B216" s="6" t="s">
        <v>779</v>
      </c>
      <c r="C216" s="17" t="s">
        <v>780</v>
      </c>
      <c r="D216" s="18" t="s">
        <v>696</v>
      </c>
      <c r="E216" s="6" t="s">
        <v>404</v>
      </c>
      <c r="F216" s="6"/>
      <c r="G216" s="6" t="s">
        <v>478</v>
      </c>
      <c r="H216" s="6" t="s">
        <v>46</v>
      </c>
      <c r="I216" s="7">
        <v>89189</v>
      </c>
      <c r="J216" s="7">
        <v>43</v>
      </c>
      <c r="K216" s="7">
        <v>0</v>
      </c>
      <c r="L216" s="7">
        <v>173.41</v>
      </c>
      <c r="M216" s="8">
        <v>0.0002</v>
      </c>
      <c r="N216" s="8">
        <f t="shared" si="3"/>
        <v>0.0004929082439124083</v>
      </c>
      <c r="O216" s="8">
        <f>L216/'סכום נכסי הקרן'!$C$42</f>
        <v>9.392540261559037E-05</v>
      </c>
    </row>
    <row r="217" spans="2:15" ht="12.75">
      <c r="B217" s="6" t="s">
        <v>781</v>
      </c>
      <c r="C217" s="17" t="s">
        <v>782</v>
      </c>
      <c r="D217" s="18" t="s">
        <v>680</v>
      </c>
      <c r="E217" s="6" t="s">
        <v>404</v>
      </c>
      <c r="F217" s="6"/>
      <c r="G217" s="6" t="s">
        <v>478</v>
      </c>
      <c r="H217" s="6" t="s">
        <v>44</v>
      </c>
      <c r="I217" s="7">
        <v>11000</v>
      </c>
      <c r="J217" s="7">
        <v>508</v>
      </c>
      <c r="K217" s="7">
        <v>0</v>
      </c>
      <c r="L217" s="7">
        <v>199.27</v>
      </c>
      <c r="M217" s="8">
        <v>0.0005</v>
      </c>
      <c r="N217" s="8">
        <f t="shared" si="3"/>
        <v>0.0005664138502071716</v>
      </c>
      <c r="O217" s="8">
        <f>L217/'סכום נכסי הקרן'!$C$42</f>
        <v>0.00010793215488846488</v>
      </c>
    </row>
    <row r="218" spans="2:15" ht="12.75">
      <c r="B218" s="6" t="s">
        <v>783</v>
      </c>
      <c r="C218" s="17" t="s">
        <v>784</v>
      </c>
      <c r="D218" s="18" t="s">
        <v>680</v>
      </c>
      <c r="E218" s="6" t="s">
        <v>404</v>
      </c>
      <c r="F218" s="6"/>
      <c r="G218" s="6" t="s">
        <v>478</v>
      </c>
      <c r="H218" s="6" t="s">
        <v>44</v>
      </c>
      <c r="I218" s="7">
        <v>1470</v>
      </c>
      <c r="J218" s="7">
        <v>6756</v>
      </c>
      <c r="K218" s="7">
        <v>0</v>
      </c>
      <c r="L218" s="7">
        <v>354.15</v>
      </c>
      <c r="M218" s="8">
        <v>0</v>
      </c>
      <c r="N218" s="8">
        <f t="shared" si="3"/>
        <v>0.0010066516036075163</v>
      </c>
      <c r="O218" s="8">
        <f>L218/'סכום נכסי הקרן'!$C$42</f>
        <v>0.00019182100995508524</v>
      </c>
    </row>
    <row r="219" spans="2:15" ht="12.75">
      <c r="B219" s="6" t="s">
        <v>785</v>
      </c>
      <c r="C219" s="17" t="s">
        <v>786</v>
      </c>
      <c r="D219" s="18" t="s">
        <v>431</v>
      </c>
      <c r="E219" s="6" t="s">
        <v>404</v>
      </c>
      <c r="F219" s="6"/>
      <c r="G219" s="6" t="s">
        <v>478</v>
      </c>
      <c r="H219" s="6" t="s">
        <v>44</v>
      </c>
      <c r="I219" s="7">
        <v>3427</v>
      </c>
      <c r="J219" s="7">
        <v>8385</v>
      </c>
      <c r="K219" s="7">
        <v>5.04</v>
      </c>
      <c r="L219" s="7">
        <v>1029.75</v>
      </c>
      <c r="M219" s="8">
        <v>0</v>
      </c>
      <c r="N219" s="8">
        <f t="shared" si="3"/>
        <v>0.002927006886389496</v>
      </c>
      <c r="O219" s="8">
        <f>L219/'סכום נכסי הקרן'!$C$42</f>
        <v>0.0005577514753670734</v>
      </c>
    </row>
    <row r="220" spans="2:15" ht="12.75">
      <c r="B220" s="6" t="s">
        <v>787</v>
      </c>
      <c r="C220" s="17" t="s">
        <v>788</v>
      </c>
      <c r="D220" s="18" t="s">
        <v>680</v>
      </c>
      <c r="E220" s="6" t="s">
        <v>404</v>
      </c>
      <c r="F220" s="6"/>
      <c r="G220" s="6" t="s">
        <v>478</v>
      </c>
      <c r="H220" s="6" t="s">
        <v>44</v>
      </c>
      <c r="I220" s="7">
        <v>42519</v>
      </c>
      <c r="J220" s="7">
        <v>1904</v>
      </c>
      <c r="K220" s="7">
        <v>0</v>
      </c>
      <c r="L220" s="7">
        <v>2886.9</v>
      </c>
      <c r="M220" s="8">
        <v>0.0001</v>
      </c>
      <c r="N220" s="8">
        <f t="shared" si="3"/>
        <v>0.008205852080910741</v>
      </c>
      <c r="O220" s="8">
        <f>L220/'סכום נכסי הקרן'!$C$42</f>
        <v>0.0015636540269358622</v>
      </c>
    </row>
    <row r="221" spans="2:15" ht="12.75">
      <c r="B221" s="6" t="s">
        <v>789</v>
      </c>
      <c r="C221" s="17" t="s">
        <v>790</v>
      </c>
      <c r="D221" s="18" t="s">
        <v>738</v>
      </c>
      <c r="E221" s="6" t="s">
        <v>404</v>
      </c>
      <c r="F221" s="6"/>
      <c r="G221" s="6" t="s">
        <v>478</v>
      </c>
      <c r="H221" s="6" t="s">
        <v>47</v>
      </c>
      <c r="I221" s="7">
        <v>3842</v>
      </c>
      <c r="J221" s="7">
        <v>8920</v>
      </c>
      <c r="K221" s="7">
        <v>0</v>
      </c>
      <c r="L221" s="7">
        <v>1254.68</v>
      </c>
      <c r="M221" s="8">
        <v>0</v>
      </c>
      <c r="N221" s="8">
        <f t="shared" si="3"/>
        <v>0.003566357854056978</v>
      </c>
      <c r="O221" s="8">
        <f>L221/'סכום נכסי הקרן'!$C$42</f>
        <v>0.0006795820549779652</v>
      </c>
    </row>
    <row r="222" spans="2:15" ht="12.75">
      <c r="B222" s="6" t="s">
        <v>791</v>
      </c>
      <c r="C222" s="17" t="s">
        <v>792</v>
      </c>
      <c r="D222" s="18" t="s">
        <v>738</v>
      </c>
      <c r="E222" s="6" t="s">
        <v>404</v>
      </c>
      <c r="F222" s="6"/>
      <c r="G222" s="6" t="s">
        <v>478</v>
      </c>
      <c r="H222" s="6" t="s">
        <v>47</v>
      </c>
      <c r="I222" s="7">
        <v>1185</v>
      </c>
      <c r="J222" s="7">
        <v>27465</v>
      </c>
      <c r="K222" s="7">
        <v>0</v>
      </c>
      <c r="L222" s="7">
        <v>1191.54</v>
      </c>
      <c r="M222" s="8">
        <v>0</v>
      </c>
      <c r="N222" s="8">
        <f t="shared" si="3"/>
        <v>0.0033868859290201894</v>
      </c>
      <c r="O222" s="8">
        <f>L222/'סכום נכסי הקרן'!$C$42</f>
        <v>0.0006453830473016583</v>
      </c>
    </row>
    <row r="223" spans="2:15" ht="12.75">
      <c r="B223" s="6" t="s">
        <v>793</v>
      </c>
      <c r="C223" s="17" t="s">
        <v>794</v>
      </c>
      <c r="D223" s="18" t="s">
        <v>680</v>
      </c>
      <c r="E223" s="6" t="s">
        <v>404</v>
      </c>
      <c r="F223" s="6"/>
      <c r="G223" s="6" t="s">
        <v>478</v>
      </c>
      <c r="H223" s="6" t="s">
        <v>44</v>
      </c>
      <c r="I223" s="7">
        <v>0.01</v>
      </c>
      <c r="J223" s="7">
        <v>15943</v>
      </c>
      <c r="K223" s="7">
        <v>0</v>
      </c>
      <c r="L223" s="7">
        <v>0.01</v>
      </c>
      <c r="M223" s="8">
        <v>0</v>
      </c>
      <c r="N223" s="8">
        <f t="shared" si="3"/>
        <v>2.8424441722646234E-08</v>
      </c>
      <c r="O223" s="8">
        <f>L223/'סכום נכסי הקרן'!$C$42</f>
        <v>5.4163775223799305E-09</v>
      </c>
    </row>
    <row r="224" spans="2:15" ht="12.75">
      <c r="B224" s="6" t="s">
        <v>795</v>
      </c>
      <c r="C224" s="17" t="s">
        <v>796</v>
      </c>
      <c r="D224" s="18" t="s">
        <v>431</v>
      </c>
      <c r="E224" s="6" t="s">
        <v>404</v>
      </c>
      <c r="F224" s="6"/>
      <c r="G224" s="6" t="s">
        <v>413</v>
      </c>
      <c r="H224" s="6" t="s">
        <v>44</v>
      </c>
      <c r="I224" s="7">
        <v>11840</v>
      </c>
      <c r="J224" s="7">
        <v>2900</v>
      </c>
      <c r="K224" s="7">
        <v>0</v>
      </c>
      <c r="L224" s="7">
        <v>1224.42</v>
      </c>
      <c r="M224" s="8">
        <v>0</v>
      </c>
      <c r="N224" s="8">
        <f t="shared" si="3"/>
        <v>0.0034803454934042503</v>
      </c>
      <c r="O224" s="8">
        <f>L224/'סכום נכסי הקרן'!$C$42</f>
        <v>0.0006631920965952435</v>
      </c>
    </row>
    <row r="225" spans="2:15" ht="12.75">
      <c r="B225" s="6" t="s">
        <v>797</v>
      </c>
      <c r="C225" s="17" t="s">
        <v>798</v>
      </c>
      <c r="D225" s="18" t="s">
        <v>431</v>
      </c>
      <c r="E225" s="6" t="s">
        <v>404</v>
      </c>
      <c r="F225" s="6"/>
      <c r="G225" s="6" t="s">
        <v>413</v>
      </c>
      <c r="H225" s="6" t="s">
        <v>44</v>
      </c>
      <c r="I225" s="7">
        <v>6354</v>
      </c>
      <c r="J225" s="7">
        <v>7003</v>
      </c>
      <c r="K225" s="7">
        <v>0</v>
      </c>
      <c r="L225" s="7">
        <v>1586.77</v>
      </c>
      <c r="M225" s="8">
        <v>0</v>
      </c>
      <c r="N225" s="8">
        <f t="shared" si="3"/>
        <v>0.004510305139224336</v>
      </c>
      <c r="O225" s="8">
        <f>L225/'סכום נכסי הקרן'!$C$42</f>
        <v>0.0008594545361186802</v>
      </c>
    </row>
    <row r="226" spans="2:15" ht="12.75">
      <c r="B226" s="6" t="s">
        <v>799</v>
      </c>
      <c r="C226" s="17" t="s">
        <v>800</v>
      </c>
      <c r="D226" s="18" t="s">
        <v>431</v>
      </c>
      <c r="E226" s="6" t="s">
        <v>404</v>
      </c>
      <c r="F226" s="6"/>
      <c r="G226" s="6" t="s">
        <v>428</v>
      </c>
      <c r="H226" s="6" t="s">
        <v>44</v>
      </c>
      <c r="I226" s="7">
        <v>2</v>
      </c>
      <c r="J226" s="7">
        <v>31835000</v>
      </c>
      <c r="K226" s="7">
        <v>0</v>
      </c>
      <c r="L226" s="7">
        <v>2270.47</v>
      </c>
      <c r="M226" s="8">
        <v>0</v>
      </c>
      <c r="N226" s="8">
        <f t="shared" si="3"/>
        <v>0.006453684219801659</v>
      </c>
      <c r="O226" s="8">
        <f>L226/'סכום נכסי הקרן'!$C$42</f>
        <v>0.001229772267323796</v>
      </c>
    </row>
    <row r="227" spans="2:15" ht="12.75">
      <c r="B227" s="6" t="s">
        <v>801</v>
      </c>
      <c r="C227" s="17" t="s">
        <v>802</v>
      </c>
      <c r="D227" s="18" t="s">
        <v>431</v>
      </c>
      <c r="E227" s="6" t="s">
        <v>404</v>
      </c>
      <c r="F227" s="6"/>
      <c r="G227" s="6" t="s">
        <v>428</v>
      </c>
      <c r="H227" s="6" t="s">
        <v>44</v>
      </c>
      <c r="I227" s="7">
        <v>4550</v>
      </c>
      <c r="J227" s="7">
        <v>11180</v>
      </c>
      <c r="K227" s="7">
        <v>0</v>
      </c>
      <c r="L227" s="7">
        <v>1813.99</v>
      </c>
      <c r="M227" s="8">
        <v>0</v>
      </c>
      <c r="N227" s="8">
        <f t="shared" si="3"/>
        <v>0.0051561653040463045</v>
      </c>
      <c r="O227" s="8">
        <f>L227/'סכום נכסי הקרן'!$C$42</f>
        <v>0.000982525466182197</v>
      </c>
    </row>
    <row r="228" spans="2:15" ht="12.75">
      <c r="B228" s="6" t="s">
        <v>803</v>
      </c>
      <c r="C228" s="17" t="s">
        <v>804</v>
      </c>
      <c r="D228" s="18" t="s">
        <v>680</v>
      </c>
      <c r="E228" s="6" t="s">
        <v>404</v>
      </c>
      <c r="F228" s="6"/>
      <c r="G228" s="6" t="s">
        <v>464</v>
      </c>
      <c r="H228" s="6" t="s">
        <v>44</v>
      </c>
      <c r="I228" s="7">
        <v>3991</v>
      </c>
      <c r="J228" s="7">
        <v>3669</v>
      </c>
      <c r="K228" s="7">
        <v>0</v>
      </c>
      <c r="L228" s="7">
        <v>522.17</v>
      </c>
      <c r="M228" s="8">
        <v>0</v>
      </c>
      <c r="N228" s="8">
        <f t="shared" si="3"/>
        <v>0.0014842390734314183</v>
      </c>
      <c r="O228" s="8">
        <f>L228/'סכום נכסי הקרן'!$C$42</f>
        <v>0.0002828269850861128</v>
      </c>
    </row>
    <row r="229" spans="2:15" ht="12.75">
      <c r="B229" s="6" t="s">
        <v>805</v>
      </c>
      <c r="C229" s="17" t="s">
        <v>806</v>
      </c>
      <c r="D229" s="18" t="s">
        <v>807</v>
      </c>
      <c r="E229" s="6" t="s">
        <v>404</v>
      </c>
      <c r="F229" s="6"/>
      <c r="G229" s="6" t="s">
        <v>464</v>
      </c>
      <c r="H229" s="6" t="s">
        <v>48</v>
      </c>
      <c r="I229" s="7">
        <v>737</v>
      </c>
      <c r="J229" s="7">
        <v>64276</v>
      </c>
      <c r="K229" s="7">
        <v>0</v>
      </c>
      <c r="L229" s="7">
        <v>1289.69</v>
      </c>
      <c r="M229" s="8">
        <v>0</v>
      </c>
      <c r="N229" s="8">
        <f t="shared" si="3"/>
        <v>0.003665871824527962</v>
      </c>
      <c r="O229" s="8">
        <f>L229/'סכום נכסי הקרן'!$C$42</f>
        <v>0.0006985447926838173</v>
      </c>
    </row>
    <row r="230" spans="2:15" ht="12.75">
      <c r="B230" s="6" t="s">
        <v>808</v>
      </c>
      <c r="C230" s="17" t="s">
        <v>809</v>
      </c>
      <c r="D230" s="18" t="s">
        <v>696</v>
      </c>
      <c r="E230" s="6" t="s">
        <v>404</v>
      </c>
      <c r="F230" s="6"/>
      <c r="G230" s="6" t="s">
        <v>810</v>
      </c>
      <c r="H230" s="6" t="s">
        <v>44</v>
      </c>
      <c r="I230" s="7">
        <v>17541.03</v>
      </c>
      <c r="J230" s="7">
        <v>21.65</v>
      </c>
      <c r="K230" s="7">
        <v>0</v>
      </c>
      <c r="L230" s="7">
        <v>13.54</v>
      </c>
      <c r="M230" s="8">
        <v>0</v>
      </c>
      <c r="N230" s="8">
        <f t="shared" si="3"/>
        <v>3.8486694092463E-05</v>
      </c>
      <c r="O230" s="8">
        <f>L230/'סכום נכסי הקרן'!$C$42</f>
        <v>7.333775165302426E-06</v>
      </c>
    </row>
    <row r="231" spans="2:15" ht="12.75">
      <c r="B231" s="6" t="s">
        <v>811</v>
      </c>
      <c r="C231" s="17" t="s">
        <v>812</v>
      </c>
      <c r="D231" s="18" t="s">
        <v>148</v>
      </c>
      <c r="E231" s="6" t="s">
        <v>404</v>
      </c>
      <c r="F231" s="6"/>
      <c r="G231" s="6" t="s">
        <v>810</v>
      </c>
      <c r="H231" s="6" t="s">
        <v>49</v>
      </c>
      <c r="I231" s="7">
        <v>99134</v>
      </c>
      <c r="J231" s="7">
        <v>328</v>
      </c>
      <c r="K231" s="7">
        <v>0</v>
      </c>
      <c r="L231" s="7">
        <v>1320.67</v>
      </c>
      <c r="M231" s="8">
        <v>0.0003</v>
      </c>
      <c r="N231" s="8">
        <f t="shared" si="3"/>
        <v>0.0037539307449847206</v>
      </c>
      <c r="O231" s="8">
        <f>L231/'סכום נכסי הקרן'!$C$42</f>
        <v>0.0007153247302481503</v>
      </c>
    </row>
    <row r="232" spans="2:15" ht="12.75">
      <c r="B232" s="6" t="s">
        <v>813</v>
      </c>
      <c r="C232" s="17" t="s">
        <v>814</v>
      </c>
      <c r="D232" s="18" t="s">
        <v>680</v>
      </c>
      <c r="E232" s="6" t="s">
        <v>404</v>
      </c>
      <c r="F232" s="6"/>
      <c r="G232" s="6" t="s">
        <v>475</v>
      </c>
      <c r="H232" s="6" t="s">
        <v>44</v>
      </c>
      <c r="I232" s="7">
        <v>410</v>
      </c>
      <c r="J232" s="7">
        <v>108280</v>
      </c>
      <c r="K232" s="7">
        <v>0</v>
      </c>
      <c r="L232" s="7">
        <v>1583.12</v>
      </c>
      <c r="M232" s="8">
        <v>0</v>
      </c>
      <c r="N232" s="8">
        <f t="shared" si="3"/>
        <v>0.0044999302179955705</v>
      </c>
      <c r="O232" s="8">
        <f>L232/'סכום נכסי הקרן'!$C$42</f>
        <v>0.0008574775583230115</v>
      </c>
    </row>
    <row r="233" spans="2:15" ht="12.75">
      <c r="B233" s="6" t="s">
        <v>815</v>
      </c>
      <c r="C233" s="17" t="s">
        <v>816</v>
      </c>
      <c r="D233" s="18" t="s">
        <v>680</v>
      </c>
      <c r="E233" s="6" t="s">
        <v>404</v>
      </c>
      <c r="F233" s="6"/>
      <c r="G233" s="6" t="s">
        <v>475</v>
      </c>
      <c r="H233" s="6" t="s">
        <v>44</v>
      </c>
      <c r="I233" s="7">
        <v>273</v>
      </c>
      <c r="J233" s="7">
        <v>108091</v>
      </c>
      <c r="K233" s="7">
        <v>0</v>
      </c>
      <c r="L233" s="7">
        <v>1052.29</v>
      </c>
      <c r="M233" s="8">
        <v>0</v>
      </c>
      <c r="N233" s="8">
        <f t="shared" si="3"/>
        <v>0.0029910755780323405</v>
      </c>
      <c r="O233" s="8">
        <f>L233/'סכום נכסי הקרן'!$C$42</f>
        <v>0.0005699599903025177</v>
      </c>
    </row>
    <row r="234" spans="2:15" ht="12.75">
      <c r="B234" s="6" t="s">
        <v>817</v>
      </c>
      <c r="C234" s="17" t="s">
        <v>818</v>
      </c>
      <c r="D234" s="18" t="s">
        <v>680</v>
      </c>
      <c r="E234" s="6" t="s">
        <v>404</v>
      </c>
      <c r="F234" s="6"/>
      <c r="G234" s="6" t="s">
        <v>475</v>
      </c>
      <c r="H234" s="6" t="s">
        <v>44</v>
      </c>
      <c r="I234" s="7">
        <v>5692</v>
      </c>
      <c r="J234" s="7">
        <v>897</v>
      </c>
      <c r="K234" s="7">
        <v>0</v>
      </c>
      <c r="L234" s="7">
        <v>182.07</v>
      </c>
      <c r="M234" s="8">
        <v>0.0001</v>
      </c>
      <c r="N234" s="8">
        <f t="shared" si="3"/>
        <v>0.00051752381044422</v>
      </c>
      <c r="O234" s="8">
        <f>L234/'סכום נכסי הקרן'!$C$42</f>
        <v>9.861598554997139E-05</v>
      </c>
    </row>
    <row r="235" spans="2:15" ht="12.75">
      <c r="B235" s="6" t="s">
        <v>819</v>
      </c>
      <c r="C235" s="17" t="s">
        <v>820</v>
      </c>
      <c r="D235" s="18" t="s">
        <v>680</v>
      </c>
      <c r="E235" s="6" t="s">
        <v>404</v>
      </c>
      <c r="F235" s="6"/>
      <c r="G235" s="6" t="s">
        <v>475</v>
      </c>
      <c r="H235" s="6" t="s">
        <v>44</v>
      </c>
      <c r="I235" s="7">
        <v>4929</v>
      </c>
      <c r="J235" s="7">
        <v>13396</v>
      </c>
      <c r="K235" s="7">
        <v>0</v>
      </c>
      <c r="L235" s="7">
        <v>2354.59</v>
      </c>
      <c r="M235" s="8">
        <v>0</v>
      </c>
      <c r="N235" s="8">
        <f t="shared" si="3"/>
        <v>0.0066927906235725605</v>
      </c>
      <c r="O235" s="8">
        <f>L235/'סכום נכסי הקרן'!$C$42</f>
        <v>0.001275334835042056</v>
      </c>
    </row>
    <row r="236" spans="2:15" ht="12.75">
      <c r="B236" s="6" t="s">
        <v>821</v>
      </c>
      <c r="C236" s="17" t="s">
        <v>822</v>
      </c>
      <c r="D236" s="18" t="s">
        <v>431</v>
      </c>
      <c r="E236" s="6" t="s">
        <v>404</v>
      </c>
      <c r="F236" s="6"/>
      <c r="G236" s="6" t="s">
        <v>475</v>
      </c>
      <c r="H236" s="6" t="s">
        <v>44</v>
      </c>
      <c r="I236" s="7">
        <v>3628</v>
      </c>
      <c r="J236" s="7">
        <v>5697</v>
      </c>
      <c r="K236" s="7">
        <v>0</v>
      </c>
      <c r="L236" s="7">
        <v>737.05</v>
      </c>
      <c r="M236" s="8">
        <v>0</v>
      </c>
      <c r="N236" s="8">
        <f t="shared" si="3"/>
        <v>0.0020950234771676406</v>
      </c>
      <c r="O236" s="8">
        <f>L236/'סכום נכסי הקרן'!$C$42</f>
        <v>0.0003992141052870128</v>
      </c>
    </row>
    <row r="237" spans="2:15" ht="12.75">
      <c r="B237" s="6" t="s">
        <v>823</v>
      </c>
      <c r="C237" s="17" t="s">
        <v>824</v>
      </c>
      <c r="D237" s="18" t="s">
        <v>696</v>
      </c>
      <c r="E237" s="6" t="s">
        <v>404</v>
      </c>
      <c r="F237" s="6"/>
      <c r="G237" s="6" t="s">
        <v>475</v>
      </c>
      <c r="H237" s="6" t="s">
        <v>46</v>
      </c>
      <c r="I237" s="7">
        <v>36350</v>
      </c>
      <c r="J237" s="7">
        <v>426.6</v>
      </c>
      <c r="K237" s="7">
        <v>0</v>
      </c>
      <c r="L237" s="7">
        <v>701.16</v>
      </c>
      <c r="M237" s="8">
        <v>0.0001</v>
      </c>
      <c r="N237" s="8">
        <f t="shared" si="3"/>
        <v>0.0019930081558250635</v>
      </c>
      <c r="O237" s="8">
        <f>L237/'סכום נכסי הקרן'!$C$42</f>
        <v>0.0003797747263591912</v>
      </c>
    </row>
    <row r="238" spans="2:15" ht="12.75">
      <c r="B238" s="6" t="s">
        <v>825</v>
      </c>
      <c r="C238" s="17" t="s">
        <v>826</v>
      </c>
      <c r="D238" s="18" t="s">
        <v>680</v>
      </c>
      <c r="E238" s="6" t="s">
        <v>404</v>
      </c>
      <c r="F238" s="6"/>
      <c r="G238" s="6" t="s">
        <v>475</v>
      </c>
      <c r="H238" s="6" t="s">
        <v>44</v>
      </c>
      <c r="I238" s="7">
        <v>8769</v>
      </c>
      <c r="J238" s="7">
        <v>1525</v>
      </c>
      <c r="K238" s="7">
        <v>0</v>
      </c>
      <c r="L238" s="7">
        <v>476.87</v>
      </c>
      <c r="M238" s="8">
        <v>0.0011</v>
      </c>
      <c r="N238" s="8">
        <f t="shared" si="3"/>
        <v>0.001355476352427831</v>
      </c>
      <c r="O238" s="8">
        <f>L238/'סכום נכסי הקרן'!$C$42</f>
        <v>0.00025829079490973173</v>
      </c>
    </row>
    <row r="239" spans="2:15" ht="12.75">
      <c r="B239" s="6" t="s">
        <v>827</v>
      </c>
      <c r="C239" s="17" t="s">
        <v>828</v>
      </c>
      <c r="D239" s="18" t="s">
        <v>148</v>
      </c>
      <c r="E239" s="6" t="s">
        <v>404</v>
      </c>
      <c r="F239" s="6"/>
      <c r="G239" s="6" t="s">
        <v>475</v>
      </c>
      <c r="H239" s="6" t="s">
        <v>49</v>
      </c>
      <c r="I239" s="7">
        <v>3431</v>
      </c>
      <c r="J239" s="7">
        <v>12076</v>
      </c>
      <c r="K239" s="7">
        <v>0</v>
      </c>
      <c r="L239" s="7">
        <v>1682.83</v>
      </c>
      <c r="M239" s="8">
        <v>0</v>
      </c>
      <c r="N239" s="8">
        <f t="shared" si="3"/>
        <v>0.004783350326412076</v>
      </c>
      <c r="O239" s="8">
        <f>L239/'סכום נכסי הקרן'!$C$42</f>
        <v>0.0009114842585986619</v>
      </c>
    </row>
    <row r="240" spans="2:15" ht="12.75">
      <c r="B240" s="6" t="s">
        <v>829</v>
      </c>
      <c r="C240" s="17" t="s">
        <v>830</v>
      </c>
      <c r="D240" s="18" t="s">
        <v>680</v>
      </c>
      <c r="E240" s="6" t="s">
        <v>404</v>
      </c>
      <c r="F240" s="6"/>
      <c r="G240" s="6" t="s">
        <v>475</v>
      </c>
      <c r="H240" s="6" t="s">
        <v>44</v>
      </c>
      <c r="I240" s="7">
        <v>3551</v>
      </c>
      <c r="J240" s="7">
        <v>5378</v>
      </c>
      <c r="K240" s="7">
        <v>0</v>
      </c>
      <c r="L240" s="7">
        <v>681.01</v>
      </c>
      <c r="M240" s="8">
        <v>0.0001</v>
      </c>
      <c r="N240" s="8">
        <f t="shared" si="3"/>
        <v>0.0019357329057539312</v>
      </c>
      <c r="O240" s="8">
        <f>L240/'סכום נכסי הקרן'!$C$42</f>
        <v>0.00036886072565159566</v>
      </c>
    </row>
    <row r="241" spans="2:15" ht="12.75">
      <c r="B241" s="6" t="s">
        <v>831</v>
      </c>
      <c r="C241" s="17" t="s">
        <v>832</v>
      </c>
      <c r="D241" s="18" t="s">
        <v>431</v>
      </c>
      <c r="E241" s="6" t="s">
        <v>404</v>
      </c>
      <c r="F241" s="6"/>
      <c r="G241" s="6" t="s">
        <v>475</v>
      </c>
      <c r="H241" s="6" t="s">
        <v>44</v>
      </c>
      <c r="I241" s="7">
        <v>4557</v>
      </c>
      <c r="J241" s="7">
        <v>17355</v>
      </c>
      <c r="K241" s="7">
        <v>0</v>
      </c>
      <c r="L241" s="7">
        <v>2820.23</v>
      </c>
      <c r="M241" s="8">
        <v>0</v>
      </c>
      <c r="N241" s="8">
        <f t="shared" si="3"/>
        <v>0.008016346327945859</v>
      </c>
      <c r="O241" s="8">
        <f>L241/'סכום נכסי הקרן'!$C$42</f>
        <v>0.0015275430379941553</v>
      </c>
    </row>
    <row r="242" spans="2:15" ht="12.75">
      <c r="B242" s="6" t="s">
        <v>833</v>
      </c>
      <c r="C242" s="17" t="s">
        <v>834</v>
      </c>
      <c r="D242" s="18" t="s">
        <v>680</v>
      </c>
      <c r="E242" s="6" t="s">
        <v>404</v>
      </c>
      <c r="F242" s="6"/>
      <c r="G242" s="6" t="s">
        <v>475</v>
      </c>
      <c r="H242" s="6" t="s">
        <v>44</v>
      </c>
      <c r="I242" s="7">
        <v>922</v>
      </c>
      <c r="J242" s="7">
        <v>14210</v>
      </c>
      <c r="K242" s="7">
        <v>0</v>
      </c>
      <c r="L242" s="7">
        <v>467.2</v>
      </c>
      <c r="M242" s="8">
        <v>0</v>
      </c>
      <c r="N242" s="8">
        <f t="shared" si="3"/>
        <v>0.001327989917282032</v>
      </c>
      <c r="O242" s="8">
        <f>L242/'סכום נכסי הקרן'!$C$42</f>
        <v>0.0002530531578455904</v>
      </c>
    </row>
    <row r="243" spans="2:15" ht="12.75">
      <c r="B243" s="6" t="s">
        <v>835</v>
      </c>
      <c r="C243" s="17" t="s">
        <v>836</v>
      </c>
      <c r="D243" s="18" t="s">
        <v>680</v>
      </c>
      <c r="E243" s="6" t="s">
        <v>404</v>
      </c>
      <c r="F243" s="6"/>
      <c r="G243" s="6" t="s">
        <v>681</v>
      </c>
      <c r="H243" s="6" t="s">
        <v>44</v>
      </c>
      <c r="I243" s="7">
        <v>3170</v>
      </c>
      <c r="J243" s="7">
        <v>19792</v>
      </c>
      <c r="K243" s="7">
        <v>0</v>
      </c>
      <c r="L243" s="7">
        <v>2237.33</v>
      </c>
      <c r="M243" s="8">
        <v>0</v>
      </c>
      <c r="N243" s="8">
        <f t="shared" si="3"/>
        <v>0.00635948561993281</v>
      </c>
      <c r="O243" s="8">
        <f>L243/'סכום נכסי הקרן'!$C$42</f>
        <v>0.001211822392214629</v>
      </c>
    </row>
    <row r="244" spans="2:15" ht="12.75">
      <c r="B244" s="6" t="s">
        <v>837</v>
      </c>
      <c r="C244" s="17" t="s">
        <v>838</v>
      </c>
      <c r="D244" s="18" t="s">
        <v>680</v>
      </c>
      <c r="E244" s="6" t="s">
        <v>404</v>
      </c>
      <c r="F244" s="6"/>
      <c r="G244" s="6" t="s">
        <v>497</v>
      </c>
      <c r="H244" s="6" t="s">
        <v>44</v>
      </c>
      <c r="I244" s="7">
        <v>5597</v>
      </c>
      <c r="J244" s="7">
        <v>5473</v>
      </c>
      <c r="K244" s="7">
        <v>0</v>
      </c>
      <c r="L244" s="7">
        <v>1092.35</v>
      </c>
      <c r="M244" s="8">
        <v>0</v>
      </c>
      <c r="N244" s="8">
        <f t="shared" si="3"/>
        <v>0.003104943891573261</v>
      </c>
      <c r="O244" s="8">
        <f>L244/'סכום נכסי הקרן'!$C$42</f>
        <v>0.0005916579986571717</v>
      </c>
    </row>
    <row r="245" spans="2:15" ht="12.75">
      <c r="B245" s="6" t="s">
        <v>839</v>
      </c>
      <c r="C245" s="17" t="s">
        <v>840</v>
      </c>
      <c r="D245" s="18" t="s">
        <v>696</v>
      </c>
      <c r="E245" s="6" t="s">
        <v>404</v>
      </c>
      <c r="F245" s="6"/>
      <c r="G245" s="6" t="s">
        <v>197</v>
      </c>
      <c r="H245" s="6" t="s">
        <v>46</v>
      </c>
      <c r="I245" s="7">
        <v>59549</v>
      </c>
      <c r="J245" s="7">
        <v>253.4</v>
      </c>
      <c r="K245" s="7">
        <v>72.43</v>
      </c>
      <c r="L245" s="7">
        <v>754.73</v>
      </c>
      <c r="M245" s="8">
        <v>0</v>
      </c>
      <c r="N245" s="8">
        <f t="shared" si="3"/>
        <v>0.0021452778901332793</v>
      </c>
      <c r="O245" s="8">
        <f>L245/'סכום נכסי הקרן'!$C$42</f>
        <v>0.0004087902607465805</v>
      </c>
    </row>
    <row r="246" spans="2:15" ht="12.75">
      <c r="B246" s="6" t="s">
        <v>841</v>
      </c>
      <c r="C246" s="17" t="s">
        <v>842</v>
      </c>
      <c r="D246" s="18" t="s">
        <v>680</v>
      </c>
      <c r="E246" s="6" t="s">
        <v>404</v>
      </c>
      <c r="F246" s="6"/>
      <c r="G246" s="6" t="s">
        <v>197</v>
      </c>
      <c r="H246" s="6" t="s">
        <v>44</v>
      </c>
      <c r="I246" s="7">
        <v>7753</v>
      </c>
      <c r="J246" s="7">
        <v>3029</v>
      </c>
      <c r="K246" s="7">
        <v>0</v>
      </c>
      <c r="L246" s="7">
        <v>837.43</v>
      </c>
      <c r="M246" s="8">
        <v>0</v>
      </c>
      <c r="N246" s="8">
        <f t="shared" si="3"/>
        <v>0.0023803480231795633</v>
      </c>
      <c r="O246" s="8">
        <f>L246/'סכום נכסי הקרן'!$C$42</f>
        <v>0.0004535837028566625</v>
      </c>
    </row>
    <row r="247" spans="2:15" ht="12.75">
      <c r="B247" s="6" t="s">
        <v>843</v>
      </c>
      <c r="C247" s="17" t="s">
        <v>844</v>
      </c>
      <c r="D247" s="18" t="s">
        <v>431</v>
      </c>
      <c r="E247" s="6" t="s">
        <v>404</v>
      </c>
      <c r="F247" s="6"/>
      <c r="G247" s="6" t="s">
        <v>204</v>
      </c>
      <c r="H247" s="6" t="s">
        <v>44</v>
      </c>
      <c r="I247" s="7">
        <v>1510</v>
      </c>
      <c r="J247" s="7">
        <v>14509</v>
      </c>
      <c r="K247" s="7">
        <v>2.95</v>
      </c>
      <c r="L247" s="7">
        <v>784.21</v>
      </c>
      <c r="M247" s="8">
        <v>0</v>
      </c>
      <c r="N247" s="8">
        <f t="shared" si="3"/>
        <v>0.00222907314433164</v>
      </c>
      <c r="O247" s="8">
        <f>L247/'סכום נכסי הקרן'!$C$42</f>
        <v>0.00042475774168255657</v>
      </c>
    </row>
    <row r="248" spans="2:15" ht="12.75">
      <c r="B248" s="6" t="s">
        <v>845</v>
      </c>
      <c r="C248" s="17" t="s">
        <v>846</v>
      </c>
      <c r="D248" s="18" t="s">
        <v>738</v>
      </c>
      <c r="E248" s="6" t="s">
        <v>404</v>
      </c>
      <c r="F248" s="6"/>
      <c r="G248" s="6" t="s">
        <v>847</v>
      </c>
      <c r="H248" s="6" t="s">
        <v>47</v>
      </c>
      <c r="I248" s="7">
        <v>768</v>
      </c>
      <c r="J248" s="7">
        <v>6028</v>
      </c>
      <c r="K248" s="7">
        <v>0</v>
      </c>
      <c r="L248" s="7">
        <v>169.49</v>
      </c>
      <c r="N248" s="8">
        <f t="shared" si="3"/>
        <v>0.00048176586275713103</v>
      </c>
      <c r="O248" s="8">
        <f>L248/'סכום נכסי הקרן'!$C$42</f>
        <v>9.180218262681745E-05</v>
      </c>
    </row>
    <row r="249" spans="2:15" ht="12.75">
      <c r="B249" s="6" t="s">
        <v>848</v>
      </c>
      <c r="C249" s="17" t="s">
        <v>849</v>
      </c>
      <c r="D249" s="18" t="s">
        <v>431</v>
      </c>
      <c r="E249" s="6" t="s">
        <v>404</v>
      </c>
      <c r="F249" s="6"/>
      <c r="G249" s="6" t="s">
        <v>847</v>
      </c>
      <c r="H249" s="6" t="s">
        <v>44</v>
      </c>
      <c r="I249" s="7">
        <v>24454</v>
      </c>
      <c r="J249" s="7">
        <v>1050</v>
      </c>
      <c r="K249" s="7">
        <v>13.08</v>
      </c>
      <c r="L249" s="7">
        <v>928.71</v>
      </c>
      <c r="M249" s="8">
        <v>0.0007</v>
      </c>
      <c r="N249" s="8">
        <f t="shared" si="3"/>
        <v>0.0026398063272238784</v>
      </c>
      <c r="O249" s="8">
        <f>L249/'סכום נכסי הקרן'!$C$42</f>
        <v>0.0005030243968809465</v>
      </c>
    </row>
    <row r="250" spans="2:15" ht="12.75">
      <c r="B250" s="6" t="s">
        <v>850</v>
      </c>
      <c r="C250" s="17" t="s">
        <v>851</v>
      </c>
      <c r="D250" s="18" t="s">
        <v>696</v>
      </c>
      <c r="E250" s="6" t="s">
        <v>404</v>
      </c>
      <c r="F250" s="6"/>
      <c r="G250" s="6" t="s">
        <v>428</v>
      </c>
      <c r="H250" s="6" t="s">
        <v>46</v>
      </c>
      <c r="I250" s="7">
        <v>0.01</v>
      </c>
      <c r="J250" s="7">
        <v>522</v>
      </c>
      <c r="K250" s="7">
        <v>5.51</v>
      </c>
      <c r="L250" s="7">
        <v>5.51</v>
      </c>
      <c r="M250" s="8">
        <v>0</v>
      </c>
      <c r="N250" s="8">
        <f t="shared" si="3"/>
        <v>1.5661867389178073E-05</v>
      </c>
      <c r="O250" s="8">
        <f>L250/'סכום נכסי הקרן'!$C$42</f>
        <v>2.9844240148313415E-06</v>
      </c>
    </row>
    <row r="251" spans="2:15" ht="12.75">
      <c r="B251" s="6" t="s">
        <v>852</v>
      </c>
      <c r="C251" s="17" t="s">
        <v>853</v>
      </c>
      <c r="D251" s="18" t="s">
        <v>680</v>
      </c>
      <c r="E251" s="6" t="s">
        <v>404</v>
      </c>
      <c r="F251" s="6"/>
      <c r="G251" s="6" t="s">
        <v>497</v>
      </c>
      <c r="H251" s="6" t="s">
        <v>44</v>
      </c>
      <c r="I251" s="7">
        <v>7154</v>
      </c>
      <c r="J251" s="7">
        <v>1548</v>
      </c>
      <c r="K251" s="7">
        <v>0</v>
      </c>
      <c r="L251" s="7">
        <v>394.91</v>
      </c>
      <c r="M251" s="8">
        <v>0.0002</v>
      </c>
      <c r="N251" s="8">
        <f t="shared" si="3"/>
        <v>0.0011225096280690224</v>
      </c>
      <c r="O251" s="8">
        <f>L251/'סכום נכסי הקרן'!$C$42</f>
        <v>0.00021389816473630586</v>
      </c>
    </row>
    <row r="252" spans="2:15" ht="12.75">
      <c r="B252" s="6" t="s">
        <v>854</v>
      </c>
      <c r="C252" s="17" t="s">
        <v>855</v>
      </c>
      <c r="D252" s="18" t="s">
        <v>680</v>
      </c>
      <c r="E252" s="6" t="s">
        <v>404</v>
      </c>
      <c r="F252" s="6"/>
      <c r="G252" s="6" t="s">
        <v>148</v>
      </c>
      <c r="H252" s="6" t="s">
        <v>44</v>
      </c>
      <c r="I252" s="7">
        <v>13820</v>
      </c>
      <c r="J252" s="7">
        <v>176</v>
      </c>
      <c r="K252" s="7">
        <v>0</v>
      </c>
      <c r="L252" s="7">
        <v>86.74</v>
      </c>
      <c r="M252" s="8">
        <v>0.0005</v>
      </c>
      <c r="N252" s="8">
        <f t="shared" si="3"/>
        <v>0.0002465536075022334</v>
      </c>
      <c r="O252" s="8">
        <f>L252/'סכום נכסי הקרן'!$C$42</f>
        <v>4.698165862912351E-05</v>
      </c>
    </row>
    <row r="253" spans="2:15" ht="12.75">
      <c r="B253" s="6" t="s">
        <v>856</v>
      </c>
      <c r="C253" s="17">
        <v>62013289</v>
      </c>
      <c r="D253" s="18" t="s">
        <v>121</v>
      </c>
      <c r="E253" s="6"/>
      <c r="F253" s="6"/>
      <c r="G253" s="6" t="s">
        <v>148</v>
      </c>
      <c r="H253" s="6" t="s">
        <v>49</v>
      </c>
      <c r="I253" s="7">
        <v>46</v>
      </c>
      <c r="J253" s="7">
        <v>1</v>
      </c>
      <c r="K253" s="7">
        <v>0</v>
      </c>
      <c r="L253" s="7">
        <v>0</v>
      </c>
      <c r="N253" s="8">
        <f t="shared" si="3"/>
        <v>0</v>
      </c>
      <c r="O253" s="8">
        <f>L253/'סכום נכסי הקרן'!$C$42</f>
        <v>0</v>
      </c>
    </row>
    <row r="254" spans="2:15" ht="12.75">
      <c r="B254" s="6" t="s">
        <v>857</v>
      </c>
      <c r="C254" s="17" t="s">
        <v>858</v>
      </c>
      <c r="D254" s="18" t="s">
        <v>696</v>
      </c>
      <c r="E254" s="6" t="s">
        <v>404</v>
      </c>
      <c r="F254" s="6"/>
      <c r="G254" s="6" t="s">
        <v>490</v>
      </c>
      <c r="H254" s="6" t="s">
        <v>46</v>
      </c>
      <c r="I254" s="7">
        <v>5965</v>
      </c>
      <c r="J254" s="7">
        <v>163</v>
      </c>
      <c r="K254" s="7">
        <v>0</v>
      </c>
      <c r="L254" s="7">
        <v>43.96</v>
      </c>
      <c r="M254" s="8">
        <v>0</v>
      </c>
      <c r="N254" s="8">
        <f t="shared" si="3"/>
        <v>0.00012495384581275284</v>
      </c>
      <c r="O254" s="8">
        <f>L254/'סכום נכסי הקרן'!$C$42</f>
        <v>2.3810395588382175E-05</v>
      </c>
    </row>
    <row r="255" spans="2:15" ht="12.75">
      <c r="B255" s="6" t="s">
        <v>859</v>
      </c>
      <c r="C255" s="17" t="s">
        <v>860</v>
      </c>
      <c r="D255" s="18" t="s">
        <v>680</v>
      </c>
      <c r="E255" s="6" t="s">
        <v>404</v>
      </c>
      <c r="F255" s="6"/>
      <c r="G255" s="6" t="s">
        <v>490</v>
      </c>
      <c r="H255" s="6" t="s">
        <v>44</v>
      </c>
      <c r="I255" s="7">
        <v>1400</v>
      </c>
      <c r="J255" s="7">
        <v>19300</v>
      </c>
      <c r="K255" s="7">
        <v>0</v>
      </c>
      <c r="L255" s="7">
        <v>963.53</v>
      </c>
      <c r="M255" s="8">
        <v>0</v>
      </c>
      <c r="N255" s="8">
        <f t="shared" si="3"/>
        <v>0.0027387802333021325</v>
      </c>
      <c r="O255" s="8">
        <f>L255/'סכום נכסי הקרן'!$C$42</f>
        <v>0.0005218842234138735</v>
      </c>
    </row>
    <row r="256" spans="2:15" ht="12.75">
      <c r="B256" s="6" t="s">
        <v>861</v>
      </c>
      <c r="C256" s="17" t="s">
        <v>862</v>
      </c>
      <c r="D256" s="18" t="s">
        <v>680</v>
      </c>
      <c r="E256" s="6" t="s">
        <v>404</v>
      </c>
      <c r="F256" s="6"/>
      <c r="G256" s="6" t="s">
        <v>490</v>
      </c>
      <c r="H256" s="6" t="s">
        <v>44</v>
      </c>
      <c r="I256" s="7">
        <v>3741</v>
      </c>
      <c r="J256" s="7">
        <v>6969</v>
      </c>
      <c r="K256" s="7">
        <v>0</v>
      </c>
      <c r="L256" s="7">
        <v>929.69</v>
      </c>
      <c r="M256" s="8">
        <v>0.0001</v>
      </c>
      <c r="N256" s="8">
        <f t="shared" si="3"/>
        <v>0.002642591922512698</v>
      </c>
      <c r="O256" s="8">
        <f>L256/'סכום נכסי הקרן'!$C$42</f>
        <v>0.0005035552018781398</v>
      </c>
    </row>
    <row r="257" spans="2:15" ht="12.75">
      <c r="B257" s="6" t="s">
        <v>863</v>
      </c>
      <c r="C257" s="17" t="s">
        <v>864</v>
      </c>
      <c r="D257" s="18" t="s">
        <v>680</v>
      </c>
      <c r="E257" s="6" t="s">
        <v>404</v>
      </c>
      <c r="F257" s="6"/>
      <c r="G257" s="6" t="s">
        <v>317</v>
      </c>
      <c r="H257" s="6" t="s">
        <v>44</v>
      </c>
      <c r="I257" s="7">
        <v>403</v>
      </c>
      <c r="J257" s="7">
        <v>20793</v>
      </c>
      <c r="K257" s="7">
        <v>0</v>
      </c>
      <c r="L257" s="7">
        <v>298.82</v>
      </c>
      <c r="M257" s="8">
        <v>0</v>
      </c>
      <c r="N257" s="8">
        <f t="shared" si="3"/>
        <v>0.0008493791675561147</v>
      </c>
      <c r="O257" s="8">
        <f>L257/'סכום נכסי הקרן'!$C$42</f>
        <v>0.0001618521931237571</v>
      </c>
    </row>
    <row r="258" spans="2:15" ht="12.75">
      <c r="B258" s="6" t="s">
        <v>865</v>
      </c>
      <c r="C258" s="17" t="s">
        <v>866</v>
      </c>
      <c r="D258" s="18" t="s">
        <v>680</v>
      </c>
      <c r="E258" s="6" t="s">
        <v>404</v>
      </c>
      <c r="F258" s="6"/>
      <c r="G258" s="6" t="s">
        <v>317</v>
      </c>
      <c r="H258" s="6" t="s">
        <v>44</v>
      </c>
      <c r="I258" s="7">
        <v>5986</v>
      </c>
      <c r="J258" s="7">
        <v>2559</v>
      </c>
      <c r="K258" s="7">
        <v>0</v>
      </c>
      <c r="L258" s="7">
        <v>546.25</v>
      </c>
      <c r="M258" s="8">
        <v>0.0002</v>
      </c>
      <c r="N258" s="8">
        <f t="shared" si="3"/>
        <v>0.0015526851290995505</v>
      </c>
      <c r="O258" s="8">
        <f>L258/'סכום נכסי הקרן'!$C$42</f>
        <v>0.00029586962216000373</v>
      </c>
    </row>
    <row r="259" spans="2:15" ht="12.75">
      <c r="B259" s="6" t="s">
        <v>867</v>
      </c>
      <c r="C259" s="17" t="s">
        <v>868</v>
      </c>
      <c r="D259" s="18" t="s">
        <v>680</v>
      </c>
      <c r="E259" s="6" t="s">
        <v>404</v>
      </c>
      <c r="F259" s="6"/>
      <c r="G259" s="6" t="s">
        <v>317</v>
      </c>
      <c r="H259" s="6" t="s">
        <v>44</v>
      </c>
      <c r="I259" s="7">
        <v>1455</v>
      </c>
      <c r="J259" s="7">
        <v>16423</v>
      </c>
      <c r="K259" s="7">
        <v>0</v>
      </c>
      <c r="L259" s="7">
        <v>852.11</v>
      </c>
      <c r="M259" s="8">
        <v>0</v>
      </c>
      <c r="N259" s="8">
        <f t="shared" si="3"/>
        <v>0.0024220751036284085</v>
      </c>
      <c r="O259" s="8">
        <f>L259/'סכום נכסי הקרן'!$C$42</f>
        <v>0.00046153494505951626</v>
      </c>
    </row>
    <row r="260" spans="2:15" ht="12.75">
      <c r="B260" s="6" t="s">
        <v>869</v>
      </c>
      <c r="C260" s="17" t="s">
        <v>870</v>
      </c>
      <c r="D260" s="18" t="s">
        <v>431</v>
      </c>
      <c r="E260" s="6" t="s">
        <v>404</v>
      </c>
      <c r="F260" s="6"/>
      <c r="G260" s="6" t="s">
        <v>871</v>
      </c>
      <c r="H260" s="6" t="s">
        <v>44</v>
      </c>
      <c r="I260" s="7">
        <v>396</v>
      </c>
      <c r="J260" s="7">
        <v>25201</v>
      </c>
      <c r="K260" s="7">
        <v>0</v>
      </c>
      <c r="L260" s="7">
        <v>355.87</v>
      </c>
      <c r="M260" s="8">
        <v>0</v>
      </c>
      <c r="N260" s="8">
        <f t="shared" si="3"/>
        <v>0.0010115406075838116</v>
      </c>
      <c r="O260" s="8">
        <f>L260/'סכום נכסי הקרן'!$C$42</f>
        <v>0.0001927526268889346</v>
      </c>
    </row>
    <row r="261" spans="2:15" ht="12.75">
      <c r="B261" s="6" t="s">
        <v>872</v>
      </c>
      <c r="C261" s="17" t="s">
        <v>873</v>
      </c>
      <c r="D261" s="18" t="s">
        <v>680</v>
      </c>
      <c r="E261" s="6" t="s">
        <v>404</v>
      </c>
      <c r="F261" s="6"/>
      <c r="G261" s="6" t="s">
        <v>874</v>
      </c>
      <c r="H261" s="6" t="s">
        <v>44</v>
      </c>
      <c r="I261" s="7">
        <v>14300</v>
      </c>
      <c r="J261" s="7">
        <v>448</v>
      </c>
      <c r="K261" s="7">
        <v>0</v>
      </c>
      <c r="L261" s="7">
        <v>228.45</v>
      </c>
      <c r="M261" s="8">
        <v>0.0046</v>
      </c>
      <c r="N261" s="8">
        <f t="shared" si="3"/>
        <v>0.0006493563711538532</v>
      </c>
      <c r="O261" s="8">
        <f>L261/'סכום נכסי הקרן'!$C$42</f>
        <v>0.00012373714449876952</v>
      </c>
    </row>
    <row r="262" spans="2:15" ht="12.75">
      <c r="B262" s="6" t="s">
        <v>875</v>
      </c>
      <c r="C262" s="17" t="s">
        <v>876</v>
      </c>
      <c r="D262" s="18" t="s">
        <v>680</v>
      </c>
      <c r="E262" s="6" t="s">
        <v>404</v>
      </c>
      <c r="F262" s="6"/>
      <c r="G262" s="6" t="s">
        <v>874</v>
      </c>
      <c r="H262" s="6" t="s">
        <v>44</v>
      </c>
      <c r="I262" s="7">
        <v>8169</v>
      </c>
      <c r="J262" s="7">
        <v>3594</v>
      </c>
      <c r="K262" s="7">
        <v>0</v>
      </c>
      <c r="L262" s="7">
        <v>1046.96</v>
      </c>
      <c r="M262" s="8">
        <v>0.0005</v>
      </c>
      <c r="N262" s="8">
        <f t="shared" si="3"/>
        <v>0.0029759253505941704</v>
      </c>
      <c r="O262" s="8">
        <f>L262/'סכום נכסי הקרן'!$C$42</f>
        <v>0.0005670730610830892</v>
      </c>
    </row>
    <row r="263" spans="2:15" ht="12.75">
      <c r="B263" s="6" t="s">
        <v>877</v>
      </c>
      <c r="C263" s="17" t="s">
        <v>878</v>
      </c>
      <c r="D263" s="18" t="s">
        <v>431</v>
      </c>
      <c r="E263" s="6" t="s">
        <v>404</v>
      </c>
      <c r="F263" s="6"/>
      <c r="G263" s="6" t="s">
        <v>874</v>
      </c>
      <c r="H263" s="6" t="s">
        <v>44</v>
      </c>
      <c r="I263" s="7">
        <v>9659</v>
      </c>
      <c r="J263" s="7">
        <v>923</v>
      </c>
      <c r="K263" s="7">
        <v>0</v>
      </c>
      <c r="L263" s="7">
        <v>317.92</v>
      </c>
      <c r="M263" s="8">
        <v>0</v>
      </c>
      <c r="N263" s="8">
        <f t="shared" si="3"/>
        <v>0.0009036698512463691</v>
      </c>
      <c r="O263" s="8">
        <f>L263/'סכום נכסי הקרן'!$C$42</f>
        <v>0.00017219747419150276</v>
      </c>
    </row>
    <row r="266" spans="2:8" ht="12.75">
      <c r="B266" s="6" t="s">
        <v>103</v>
      </c>
      <c r="C266" s="17"/>
      <c r="D266" s="18"/>
      <c r="E266" s="6"/>
      <c r="F266" s="6"/>
      <c r="G266" s="6"/>
      <c r="H266" s="6"/>
    </row>
    <row r="270" ht="12.75">
      <c r="B27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7"/>
  <sheetViews>
    <sheetView rightToLeft="1" workbookViewId="0" topLeftCell="B1">
      <selection activeCell="N12" sqref="N12:N130"/>
    </sheetView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20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879</v>
      </c>
    </row>
    <row r="8" spans="2:14" ht="12.75">
      <c r="B8" s="3" t="s">
        <v>77</v>
      </c>
      <c r="C8" s="3" t="s">
        <v>78</v>
      </c>
      <c r="D8" s="3" t="s">
        <v>106</v>
      </c>
      <c r="E8" s="3" t="s">
        <v>79</v>
      </c>
      <c r="F8" s="3" t="s">
        <v>154</v>
      </c>
      <c r="G8" s="3" t="s">
        <v>82</v>
      </c>
      <c r="H8" s="3" t="s">
        <v>109</v>
      </c>
      <c r="I8" s="3" t="s">
        <v>43</v>
      </c>
      <c r="J8" s="3" t="s">
        <v>110</v>
      </c>
      <c r="K8" s="3" t="s">
        <v>85</v>
      </c>
      <c r="L8" s="3" t="s">
        <v>111</v>
      </c>
      <c r="M8" s="3" t="s">
        <v>112</v>
      </c>
      <c r="N8" s="3" t="s">
        <v>87</v>
      </c>
    </row>
    <row r="9" spans="2:14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880</v>
      </c>
      <c r="C11" s="12"/>
      <c r="D11" s="19"/>
      <c r="E11" s="3"/>
      <c r="F11" s="3"/>
      <c r="G11" s="3"/>
      <c r="H11" s="9">
        <v>3576988.48</v>
      </c>
      <c r="K11" s="9">
        <v>286578.06</v>
      </c>
      <c r="M11" s="10">
        <f>K11/$K$11</f>
        <v>1</v>
      </c>
      <c r="N11" s="10">
        <f>K11/'סכום נכסי הקרן'!$C$42</f>
        <v>0.1552214962591247</v>
      </c>
    </row>
    <row r="12" spans="2:14" ht="12.75">
      <c r="B12" s="3" t="s">
        <v>881</v>
      </c>
      <c r="C12" s="12"/>
      <c r="D12" s="19"/>
      <c r="E12" s="3"/>
      <c r="F12" s="3"/>
      <c r="G12" s="3"/>
      <c r="H12" s="9">
        <v>2630046.97</v>
      </c>
      <c r="K12" s="9">
        <v>66350.68</v>
      </c>
      <c r="M12" s="10">
        <f aca="true" t="shared" si="0" ref="M12:M75">K12/$K$11</f>
        <v>0.23152742397655982</v>
      </c>
      <c r="N12" s="10">
        <f>K12/'סכום נכסי הקרן'!$C$42</f>
        <v>0.035938033174662355</v>
      </c>
    </row>
    <row r="13" spans="2:14" ht="12.75">
      <c r="B13" s="13" t="s">
        <v>882</v>
      </c>
      <c r="C13" s="14"/>
      <c r="D13" s="20"/>
      <c r="E13" s="13"/>
      <c r="F13" s="13"/>
      <c r="G13" s="13"/>
      <c r="H13" s="15">
        <v>195002.45</v>
      </c>
      <c r="K13" s="15">
        <v>4230.84</v>
      </c>
      <c r="M13" s="16">
        <f t="shared" si="0"/>
        <v>0.014763307421370638</v>
      </c>
      <c r="N13" s="16">
        <f>K13/'סכום נכסי הקרן'!$C$42</f>
        <v>0.0022915826676785907</v>
      </c>
    </row>
    <row r="14" spans="2:14" ht="12.75">
      <c r="B14" s="6" t="s">
        <v>883</v>
      </c>
      <c r="C14" s="17">
        <v>1148899</v>
      </c>
      <c r="D14" s="18" t="s">
        <v>121</v>
      </c>
      <c r="E14" s="18">
        <v>513930768</v>
      </c>
      <c r="F14" s="6" t="s">
        <v>884</v>
      </c>
      <c r="G14" s="6" t="s">
        <v>93</v>
      </c>
      <c r="H14" s="7">
        <v>119346</v>
      </c>
      <c r="I14" s="7">
        <v>1476</v>
      </c>
      <c r="J14" s="7">
        <v>0</v>
      </c>
      <c r="K14" s="7">
        <v>1761.55</v>
      </c>
      <c r="L14" s="8">
        <v>0.0006</v>
      </c>
      <c r="M14" s="8">
        <f t="shared" si="0"/>
        <v>0.006146841806382526</v>
      </c>
      <c r="N14" s="8">
        <f>K14/'סכום נכסי הקרן'!$C$42</f>
        <v>0.0009541219824548366</v>
      </c>
    </row>
    <row r="15" spans="2:14" ht="12.75">
      <c r="B15" s="6" t="s">
        <v>885</v>
      </c>
      <c r="C15" s="17">
        <v>1146570</v>
      </c>
      <c r="D15" s="18" t="s">
        <v>121</v>
      </c>
      <c r="E15" s="18">
        <v>510938608</v>
      </c>
      <c r="F15" s="6" t="s">
        <v>884</v>
      </c>
      <c r="G15" s="6" t="s">
        <v>93</v>
      </c>
      <c r="H15" s="7">
        <v>300</v>
      </c>
      <c r="I15" s="7">
        <v>15840</v>
      </c>
      <c r="J15" s="7">
        <v>0</v>
      </c>
      <c r="K15" s="7">
        <v>47.52</v>
      </c>
      <c r="L15" s="8">
        <v>0</v>
      </c>
      <c r="M15" s="8">
        <f t="shared" si="0"/>
        <v>0.0001658186952622961</v>
      </c>
      <c r="N15" s="8">
        <f>K15/'סכום נכסי הקרן'!$C$42</f>
        <v>2.5738625986349433E-05</v>
      </c>
    </row>
    <row r="16" spans="2:14" ht="12.75">
      <c r="B16" s="6" t="s">
        <v>886</v>
      </c>
      <c r="C16" s="17">
        <v>1146356</v>
      </c>
      <c r="D16" s="18" t="s">
        <v>121</v>
      </c>
      <c r="E16" s="18">
        <v>510938608</v>
      </c>
      <c r="F16" s="6" t="s">
        <v>884</v>
      </c>
      <c r="G16" s="6" t="s">
        <v>93</v>
      </c>
      <c r="H16" s="7">
        <v>14427</v>
      </c>
      <c r="I16" s="7">
        <v>14660</v>
      </c>
      <c r="J16" s="7">
        <v>0</v>
      </c>
      <c r="K16" s="7">
        <v>2115</v>
      </c>
      <c r="L16" s="8">
        <v>0.0001</v>
      </c>
      <c r="M16" s="8">
        <f t="shared" si="0"/>
        <v>0.007380188141409011</v>
      </c>
      <c r="N16" s="8">
        <f>K16/'סכום נכסי הקרן'!$C$42</f>
        <v>0.0011455638459833553</v>
      </c>
    </row>
    <row r="17" spans="2:14" ht="12.75">
      <c r="B17" s="6" t="s">
        <v>887</v>
      </c>
      <c r="C17" s="17">
        <v>1145044</v>
      </c>
      <c r="D17" s="18" t="s">
        <v>121</v>
      </c>
      <c r="E17" s="18">
        <v>513534974</v>
      </c>
      <c r="F17" s="6" t="s">
        <v>884</v>
      </c>
      <c r="G17" s="6" t="s">
        <v>93</v>
      </c>
      <c r="H17" s="7">
        <v>60929.45</v>
      </c>
      <c r="I17" s="7">
        <v>503.5</v>
      </c>
      <c r="J17" s="7">
        <v>0</v>
      </c>
      <c r="K17" s="7">
        <v>306.78</v>
      </c>
      <c r="L17" s="8">
        <v>0.0001</v>
      </c>
      <c r="M17" s="8">
        <f t="shared" si="0"/>
        <v>0.0010704936728233834</v>
      </c>
      <c r="N17" s="8">
        <f>K17/'סכום נכסי הקרן'!$C$42</f>
        <v>0.0001661636296315715</v>
      </c>
    </row>
    <row r="18" spans="2:14" ht="12.75">
      <c r="B18" s="13" t="s">
        <v>888</v>
      </c>
      <c r="C18" s="14"/>
      <c r="D18" s="20"/>
      <c r="E18" s="13"/>
      <c r="F18" s="13"/>
      <c r="G18" s="13"/>
      <c r="H18" s="15">
        <v>1008967.53</v>
      </c>
      <c r="K18" s="15">
        <v>46151.43</v>
      </c>
      <c r="M18" s="16">
        <f t="shared" si="0"/>
        <v>0.1610431377754459</v>
      </c>
      <c r="N18" s="16">
        <f>K18/'סכום נכסי הקרן'!$C$42</f>
        <v>0.02499735680776908</v>
      </c>
    </row>
    <row r="19" spans="2:14" ht="12.75">
      <c r="B19" s="6" t="s">
        <v>889</v>
      </c>
      <c r="C19" s="17">
        <v>1150374</v>
      </c>
      <c r="D19" s="18" t="s">
        <v>121</v>
      </c>
      <c r="E19" s="18">
        <v>513930768</v>
      </c>
      <c r="F19" s="6" t="s">
        <v>890</v>
      </c>
      <c r="G19" s="6" t="s">
        <v>93</v>
      </c>
      <c r="H19" s="7">
        <v>230803</v>
      </c>
      <c r="I19" s="7">
        <v>1541</v>
      </c>
      <c r="J19" s="7">
        <v>0</v>
      </c>
      <c r="K19" s="7">
        <v>3556.67</v>
      </c>
      <c r="L19" s="8">
        <v>0.0081</v>
      </c>
      <c r="M19" s="8">
        <f t="shared" si="0"/>
        <v>0.01241082447134997</v>
      </c>
      <c r="N19" s="8">
        <f>K19/'סכום נכסי הקרן'!$C$42</f>
        <v>0.0019264267442523028</v>
      </c>
    </row>
    <row r="20" spans="2:14" ht="12.75">
      <c r="B20" s="6" t="s">
        <v>891</v>
      </c>
      <c r="C20" s="17">
        <v>1149020</v>
      </c>
      <c r="D20" s="18" t="s">
        <v>121</v>
      </c>
      <c r="E20" s="18">
        <v>513930768</v>
      </c>
      <c r="F20" s="6" t="s">
        <v>890</v>
      </c>
      <c r="G20" s="6" t="s">
        <v>93</v>
      </c>
      <c r="H20" s="7">
        <v>246918</v>
      </c>
      <c r="I20" s="7">
        <v>1161</v>
      </c>
      <c r="J20" s="7">
        <v>0</v>
      </c>
      <c r="K20" s="7">
        <v>2866.72</v>
      </c>
      <c r="L20" s="8">
        <v>0.0007</v>
      </c>
      <c r="M20" s="8">
        <f t="shared" si="0"/>
        <v>0.010003277989948009</v>
      </c>
      <c r="N20" s="8">
        <f>K20/'סכום נכסי הקרן'!$C$42</f>
        <v>0.0015527237770956994</v>
      </c>
    </row>
    <row r="21" spans="2:14" ht="12.75">
      <c r="B21" s="6" t="s">
        <v>892</v>
      </c>
      <c r="C21" s="17">
        <v>1149053</v>
      </c>
      <c r="D21" s="18" t="s">
        <v>121</v>
      </c>
      <c r="E21" s="18">
        <v>513930768</v>
      </c>
      <c r="F21" s="6" t="s">
        <v>890</v>
      </c>
      <c r="G21" s="6" t="s">
        <v>93</v>
      </c>
      <c r="H21" s="7">
        <v>21977</v>
      </c>
      <c r="I21" s="7">
        <v>4807</v>
      </c>
      <c r="J21" s="7">
        <v>0</v>
      </c>
      <c r="K21" s="7">
        <v>1056.43</v>
      </c>
      <c r="L21" s="8">
        <v>0.0015</v>
      </c>
      <c r="M21" s="8">
        <f t="shared" si="0"/>
        <v>0.003686360358500578</v>
      </c>
      <c r="N21" s="8">
        <f>K21/'סכום נכסי הקרן'!$C$42</f>
        <v>0.000572202370596783</v>
      </c>
    </row>
    <row r="22" spans="2:14" ht="12.75">
      <c r="B22" s="6" t="s">
        <v>893</v>
      </c>
      <c r="C22" s="17">
        <v>1149871</v>
      </c>
      <c r="D22" s="18" t="s">
        <v>121</v>
      </c>
      <c r="E22" s="18">
        <v>513930768</v>
      </c>
      <c r="F22" s="6" t="s">
        <v>890</v>
      </c>
      <c r="G22" s="6" t="s">
        <v>93</v>
      </c>
      <c r="H22" s="7">
        <v>107719</v>
      </c>
      <c r="I22" s="7">
        <v>1809</v>
      </c>
      <c r="J22" s="7">
        <v>0</v>
      </c>
      <c r="K22" s="7">
        <v>1948.64</v>
      </c>
      <c r="L22" s="8">
        <v>0.004</v>
      </c>
      <c r="M22" s="8">
        <f t="shared" si="0"/>
        <v>0.00679968312996466</v>
      </c>
      <c r="N22" s="8">
        <f>K22/'סכום נכסי הקרן'!$C$42</f>
        <v>0.0010554569895210428</v>
      </c>
    </row>
    <row r="23" spans="2:14" ht="12.75">
      <c r="B23" s="6" t="s">
        <v>894</v>
      </c>
      <c r="C23" s="17">
        <v>1149780</v>
      </c>
      <c r="D23" s="18" t="s">
        <v>121</v>
      </c>
      <c r="E23" s="18">
        <v>513865626</v>
      </c>
      <c r="F23" s="6" t="s">
        <v>890</v>
      </c>
      <c r="G23" s="6" t="s">
        <v>93</v>
      </c>
      <c r="H23" s="7">
        <v>17325</v>
      </c>
      <c r="I23" s="7">
        <v>4181</v>
      </c>
      <c r="J23" s="7">
        <v>0</v>
      </c>
      <c r="K23" s="7">
        <v>724.36</v>
      </c>
      <c r="L23" s="8">
        <v>0.0009</v>
      </c>
      <c r="M23" s="8">
        <f t="shared" si="0"/>
        <v>0.0025276184785394946</v>
      </c>
      <c r="N23" s="8">
        <f>K23/'סכום נכסי הקרן'!$C$42</f>
        <v>0.00039234072221111266</v>
      </c>
    </row>
    <row r="24" spans="2:14" ht="12.75">
      <c r="B24" s="6" t="s">
        <v>895</v>
      </c>
      <c r="C24" s="17">
        <v>1147859</v>
      </c>
      <c r="D24" s="18" t="s">
        <v>121</v>
      </c>
      <c r="E24" s="18">
        <v>513865626</v>
      </c>
      <c r="F24" s="6" t="s">
        <v>890</v>
      </c>
      <c r="G24" s="6" t="s">
        <v>93</v>
      </c>
      <c r="H24" s="7">
        <v>33490</v>
      </c>
      <c r="I24" s="7">
        <v>6022</v>
      </c>
      <c r="J24" s="7">
        <v>0</v>
      </c>
      <c r="K24" s="7">
        <v>2016.77</v>
      </c>
      <c r="L24" s="8">
        <v>0.0016</v>
      </c>
      <c r="M24" s="8">
        <f t="shared" si="0"/>
        <v>0.007037419403285792</v>
      </c>
      <c r="N24" s="8">
        <f>K24/'סכום נכסי הקרן'!$C$42</f>
        <v>0.0010923587695810173</v>
      </c>
    </row>
    <row r="25" spans="2:14" ht="12.75">
      <c r="B25" s="6" t="s">
        <v>896</v>
      </c>
      <c r="C25" s="17">
        <v>1148162</v>
      </c>
      <c r="D25" s="18" t="s">
        <v>121</v>
      </c>
      <c r="E25" s="18">
        <v>513865626</v>
      </c>
      <c r="F25" s="6" t="s">
        <v>890</v>
      </c>
      <c r="G25" s="6" t="s">
        <v>93</v>
      </c>
      <c r="H25" s="7">
        <v>39034.95</v>
      </c>
      <c r="I25" s="7">
        <v>9944</v>
      </c>
      <c r="J25" s="7">
        <v>0</v>
      </c>
      <c r="K25" s="7">
        <v>3881.64</v>
      </c>
      <c r="L25" s="8">
        <v>0.0004</v>
      </c>
      <c r="M25" s="8">
        <f t="shared" si="0"/>
        <v>0.01354479125164013</v>
      </c>
      <c r="N25" s="8">
        <f>K25/'סכום נכסי הקרן'!$C$42</f>
        <v>0.0021024427645970835</v>
      </c>
    </row>
    <row r="26" spans="2:14" ht="12.75">
      <c r="B26" s="6" t="s">
        <v>897</v>
      </c>
      <c r="C26" s="17">
        <v>1147909</v>
      </c>
      <c r="D26" s="18" t="s">
        <v>121</v>
      </c>
      <c r="E26" s="18">
        <v>513865626</v>
      </c>
      <c r="F26" s="6" t="s">
        <v>890</v>
      </c>
      <c r="G26" s="6" t="s">
        <v>93</v>
      </c>
      <c r="H26" s="7">
        <v>22191</v>
      </c>
      <c r="I26" s="7">
        <v>4293</v>
      </c>
      <c r="J26" s="7">
        <v>0</v>
      </c>
      <c r="K26" s="7">
        <v>952.66</v>
      </c>
      <c r="L26" s="8">
        <v>0.0007</v>
      </c>
      <c r="M26" s="8">
        <f t="shared" si="0"/>
        <v>0.0033242600637327225</v>
      </c>
      <c r="N26" s="8">
        <f>K26/'סכום נכסי הקרן'!$C$42</f>
        <v>0.0005159966210470465</v>
      </c>
    </row>
    <row r="27" spans="2:14" ht="12.75">
      <c r="B27" s="6" t="s">
        <v>898</v>
      </c>
      <c r="C27" s="17">
        <v>1147545</v>
      </c>
      <c r="D27" s="18" t="s">
        <v>121</v>
      </c>
      <c r="E27" s="18">
        <v>510938608</v>
      </c>
      <c r="F27" s="6" t="s">
        <v>890</v>
      </c>
      <c r="G27" s="6" t="s">
        <v>93</v>
      </c>
      <c r="H27" s="7">
        <v>8426</v>
      </c>
      <c r="I27" s="7">
        <v>8355</v>
      </c>
      <c r="J27" s="7">
        <v>0</v>
      </c>
      <c r="K27" s="7">
        <v>703.99</v>
      </c>
      <c r="L27" s="8">
        <v>0.0011</v>
      </c>
      <c r="M27" s="8">
        <f t="shared" si="0"/>
        <v>0.0024565383686385484</v>
      </c>
      <c r="N27" s="8">
        <f>K27/'סכום נכסי הקרן'!$C$42</f>
        <v>0.00038130756119802474</v>
      </c>
    </row>
    <row r="28" spans="2:14" ht="12.75">
      <c r="B28" s="6" t="s">
        <v>899</v>
      </c>
      <c r="C28" s="17">
        <v>1147271</v>
      </c>
      <c r="D28" s="18" t="s">
        <v>121</v>
      </c>
      <c r="E28" s="18">
        <v>510938608</v>
      </c>
      <c r="F28" s="6" t="s">
        <v>890</v>
      </c>
      <c r="G28" s="6" t="s">
        <v>93</v>
      </c>
      <c r="H28" s="7">
        <v>22800</v>
      </c>
      <c r="I28" s="7">
        <v>11910</v>
      </c>
      <c r="J28" s="7">
        <v>0</v>
      </c>
      <c r="K28" s="7">
        <v>2715.48</v>
      </c>
      <c r="L28" s="8">
        <v>0.0038</v>
      </c>
      <c r="M28" s="8">
        <f t="shared" si="0"/>
        <v>0.009475533472450752</v>
      </c>
      <c r="N28" s="8">
        <f>K28/'סכום נכסי הקרן'!$C$42</f>
        <v>0.0014708064834472255</v>
      </c>
    </row>
    <row r="29" spans="2:14" ht="12.75">
      <c r="B29" s="6" t="s">
        <v>900</v>
      </c>
      <c r="C29" s="17">
        <v>1146372</v>
      </c>
      <c r="D29" s="18" t="s">
        <v>121</v>
      </c>
      <c r="E29" s="18">
        <v>510938608</v>
      </c>
      <c r="F29" s="6" t="s">
        <v>890</v>
      </c>
      <c r="G29" s="6" t="s">
        <v>93</v>
      </c>
      <c r="H29" s="7">
        <v>17583</v>
      </c>
      <c r="I29" s="7">
        <v>9890</v>
      </c>
      <c r="J29" s="7">
        <v>0</v>
      </c>
      <c r="K29" s="7">
        <v>1738.96</v>
      </c>
      <c r="L29" s="8">
        <v>0.0027</v>
      </c>
      <c r="M29" s="8">
        <f t="shared" si="0"/>
        <v>0.006068015116021094</v>
      </c>
      <c r="N29" s="8">
        <f>K29/'סכום נכסי הקרן'!$C$42</f>
        <v>0.0009418863856317804</v>
      </c>
    </row>
    <row r="30" spans="2:14" ht="12.75">
      <c r="B30" s="6" t="s">
        <v>901</v>
      </c>
      <c r="C30" s="17">
        <v>1146505</v>
      </c>
      <c r="D30" s="18" t="s">
        <v>121</v>
      </c>
      <c r="E30" s="18">
        <v>510938608</v>
      </c>
      <c r="F30" s="6" t="s">
        <v>890</v>
      </c>
      <c r="G30" s="6" t="s">
        <v>93</v>
      </c>
      <c r="H30" s="7">
        <v>15069</v>
      </c>
      <c r="I30" s="7">
        <v>26170</v>
      </c>
      <c r="J30" s="7">
        <v>0</v>
      </c>
      <c r="K30" s="7">
        <v>3943.56</v>
      </c>
      <c r="L30" s="8">
        <v>0.0011</v>
      </c>
      <c r="M30" s="8">
        <f t="shared" si="0"/>
        <v>0.013760858036375848</v>
      </c>
      <c r="N30" s="8">
        <f>K30/'סכום נכסי הקרן'!$C$42</f>
        <v>0.00213598097421566</v>
      </c>
    </row>
    <row r="31" spans="2:14" ht="12.75">
      <c r="B31" s="6" t="s">
        <v>902</v>
      </c>
      <c r="C31" s="17">
        <v>1147248</v>
      </c>
      <c r="D31" s="18" t="s">
        <v>121</v>
      </c>
      <c r="E31" s="18">
        <v>510938608</v>
      </c>
      <c r="F31" s="6" t="s">
        <v>890</v>
      </c>
      <c r="G31" s="6" t="s">
        <v>93</v>
      </c>
      <c r="H31" s="7">
        <v>47782</v>
      </c>
      <c r="I31" s="7">
        <v>2200</v>
      </c>
      <c r="J31" s="7">
        <v>0</v>
      </c>
      <c r="K31" s="7">
        <v>1051.2</v>
      </c>
      <c r="L31" s="8">
        <v>0.0013</v>
      </c>
      <c r="M31" s="8">
        <f t="shared" si="0"/>
        <v>0.003668110531559883</v>
      </c>
      <c r="N31" s="8">
        <f>K31/'סכום נכסי הקרן'!$C$42</f>
        <v>0.0005693696051525783</v>
      </c>
    </row>
    <row r="32" spans="2:14" ht="12.75">
      <c r="B32" s="6" t="s">
        <v>903</v>
      </c>
      <c r="C32" s="17">
        <v>1146471</v>
      </c>
      <c r="D32" s="18" t="s">
        <v>121</v>
      </c>
      <c r="E32" s="18">
        <v>510938608</v>
      </c>
      <c r="F32" s="6" t="s">
        <v>890</v>
      </c>
      <c r="G32" s="6" t="s">
        <v>93</v>
      </c>
      <c r="H32" s="7">
        <v>38031</v>
      </c>
      <c r="I32" s="7">
        <v>10960</v>
      </c>
      <c r="J32" s="7">
        <v>0</v>
      </c>
      <c r="K32" s="7">
        <v>4168.2</v>
      </c>
      <c r="L32" s="8">
        <v>0.0008</v>
      </c>
      <c r="M32" s="8">
        <f t="shared" si="0"/>
        <v>0.014544728232161247</v>
      </c>
      <c r="N32" s="8">
        <f>K32/'סכום נכסי הקרן'!$C$42</f>
        <v>0.0022576544788784026</v>
      </c>
    </row>
    <row r="33" spans="2:14" ht="12.75">
      <c r="B33" s="6" t="s">
        <v>904</v>
      </c>
      <c r="C33" s="17">
        <v>1146091</v>
      </c>
      <c r="D33" s="18" t="s">
        <v>121</v>
      </c>
      <c r="E33" s="18">
        <v>510938608</v>
      </c>
      <c r="F33" s="6" t="s">
        <v>890</v>
      </c>
      <c r="G33" s="6" t="s">
        <v>93</v>
      </c>
      <c r="H33" s="7">
        <v>11565</v>
      </c>
      <c r="I33" s="7">
        <v>8217</v>
      </c>
      <c r="J33" s="7">
        <v>0</v>
      </c>
      <c r="K33" s="7">
        <v>950.3</v>
      </c>
      <c r="L33" s="8">
        <v>0.0015</v>
      </c>
      <c r="M33" s="8">
        <f t="shared" si="0"/>
        <v>0.0033160249601801336</v>
      </c>
      <c r="N33" s="8">
        <f>K33/'סכום נכסי הקרן'!$C$42</f>
        <v>0.0005147183559517648</v>
      </c>
    </row>
    <row r="34" spans="2:14" ht="12.75">
      <c r="B34" s="6" t="s">
        <v>1401</v>
      </c>
      <c r="C34" s="17">
        <v>1150895</v>
      </c>
      <c r="D34" s="18" t="s">
        <v>121</v>
      </c>
      <c r="E34" s="18">
        <v>513534974</v>
      </c>
      <c r="F34" s="6" t="s">
        <v>890</v>
      </c>
      <c r="G34" s="6" t="s">
        <v>93</v>
      </c>
      <c r="H34" s="7">
        <v>10479</v>
      </c>
      <c r="I34" s="7">
        <v>6270</v>
      </c>
      <c r="J34" s="7">
        <v>0</v>
      </c>
      <c r="K34" s="7">
        <v>657.03</v>
      </c>
      <c r="L34" s="8">
        <v>0.0022</v>
      </c>
      <c r="M34" s="8">
        <f t="shared" si="0"/>
        <v>0.002292673765744663</v>
      </c>
      <c r="N34" s="8">
        <f>K34/'סכום נכסי הקרן'!$C$42</f>
        <v>0.00035587225235292856</v>
      </c>
    </row>
    <row r="35" spans="2:14" ht="12.75">
      <c r="B35" s="6" t="s">
        <v>905</v>
      </c>
      <c r="C35" s="17">
        <v>1143734</v>
      </c>
      <c r="D35" s="18" t="s">
        <v>121</v>
      </c>
      <c r="E35" s="18">
        <v>513534974</v>
      </c>
      <c r="F35" s="6" t="s">
        <v>890</v>
      </c>
      <c r="G35" s="6" t="s">
        <v>93</v>
      </c>
      <c r="H35" s="7">
        <v>25837.58</v>
      </c>
      <c r="I35" s="7">
        <v>7250</v>
      </c>
      <c r="J35" s="7">
        <v>0</v>
      </c>
      <c r="K35" s="7">
        <v>1873.22</v>
      </c>
      <c r="L35" s="8">
        <v>0.0005</v>
      </c>
      <c r="M35" s="8">
        <f t="shared" si="0"/>
        <v>0.006536508761347606</v>
      </c>
      <c r="N35" s="8">
        <f>K35/'סכום נכסי הקרן'!$C$42</f>
        <v>0.0010146066702472535</v>
      </c>
    </row>
    <row r="36" spans="2:14" ht="12.75">
      <c r="B36" s="6" t="s">
        <v>906</v>
      </c>
      <c r="C36" s="17">
        <v>1144385</v>
      </c>
      <c r="D36" s="18" t="s">
        <v>121</v>
      </c>
      <c r="E36" s="18">
        <v>513534974</v>
      </c>
      <c r="F36" s="6" t="s">
        <v>890</v>
      </c>
      <c r="G36" s="6" t="s">
        <v>93</v>
      </c>
      <c r="H36" s="7">
        <v>61636</v>
      </c>
      <c r="I36" s="7">
        <v>11700</v>
      </c>
      <c r="J36" s="7">
        <v>0</v>
      </c>
      <c r="K36" s="7">
        <v>7211.41</v>
      </c>
      <c r="L36" s="8">
        <v>0.0024</v>
      </c>
      <c r="M36" s="8">
        <f t="shared" si="0"/>
        <v>0.025163859368717897</v>
      </c>
      <c r="N36" s="8">
        <f>K36/'סכום נכסי הקרן'!$C$42</f>
        <v>0.0039059719028665856</v>
      </c>
    </row>
    <row r="37" spans="2:14" ht="12.75">
      <c r="B37" s="6" t="s">
        <v>907</v>
      </c>
      <c r="C37" s="17">
        <v>1144401</v>
      </c>
      <c r="D37" s="18" t="s">
        <v>121</v>
      </c>
      <c r="E37" s="18">
        <v>513534974</v>
      </c>
      <c r="F37" s="6" t="s">
        <v>890</v>
      </c>
      <c r="G37" s="6" t="s">
        <v>93</v>
      </c>
      <c r="H37" s="7">
        <v>25591</v>
      </c>
      <c r="I37" s="7">
        <v>14180</v>
      </c>
      <c r="J37" s="7">
        <v>0</v>
      </c>
      <c r="K37" s="7">
        <v>3628.8</v>
      </c>
      <c r="L37" s="8">
        <v>0.0015</v>
      </c>
      <c r="M37" s="8">
        <f t="shared" si="0"/>
        <v>0.01266251854730261</v>
      </c>
      <c r="N37" s="8">
        <f>K37/'סכום נכסי הקרן'!$C$42</f>
        <v>0.001965495075321229</v>
      </c>
    </row>
    <row r="38" spans="2:14" ht="12.75">
      <c r="B38" s="6" t="s">
        <v>908</v>
      </c>
      <c r="C38" s="17">
        <v>1144526</v>
      </c>
      <c r="D38" s="18" t="s">
        <v>121</v>
      </c>
      <c r="E38" s="18">
        <v>513534974</v>
      </c>
      <c r="F38" s="6" t="s">
        <v>890</v>
      </c>
      <c r="G38" s="6" t="s">
        <v>93</v>
      </c>
      <c r="H38" s="7">
        <v>4710</v>
      </c>
      <c r="I38" s="7">
        <v>10730</v>
      </c>
      <c r="J38" s="7">
        <v>0</v>
      </c>
      <c r="K38" s="7">
        <v>505.38</v>
      </c>
      <c r="L38" s="8">
        <v>0.0003</v>
      </c>
      <c r="M38" s="8">
        <f t="shared" si="0"/>
        <v>0.0017634985734776766</v>
      </c>
      <c r="N38" s="8">
        <f>K38/'סכום נכסי הקרן'!$C$42</f>
        <v>0.00027373288722603694</v>
      </c>
    </row>
    <row r="39" spans="2:14" ht="12.75">
      <c r="B39" s="13" t="s">
        <v>909</v>
      </c>
      <c r="C39" s="14"/>
      <c r="D39" s="20"/>
      <c r="E39" s="13"/>
      <c r="F39" s="13"/>
      <c r="G39" s="13"/>
      <c r="H39" s="15">
        <v>1363724.99</v>
      </c>
      <c r="K39" s="15">
        <v>9923.31</v>
      </c>
      <c r="M39" s="16">
        <f t="shared" si="0"/>
        <v>0.03462690060781345</v>
      </c>
      <c r="N39" s="16">
        <f>K39/'סכום נכסי הקרן'!$C$42</f>
        <v>0.005374839323160799</v>
      </c>
    </row>
    <row r="40" spans="2:14" ht="12.75">
      <c r="B40" s="6" t="s">
        <v>910</v>
      </c>
      <c r="C40" s="17">
        <v>1148261</v>
      </c>
      <c r="D40" s="18" t="s">
        <v>121</v>
      </c>
      <c r="E40" s="18">
        <v>513865626</v>
      </c>
      <c r="F40" s="6" t="s">
        <v>911</v>
      </c>
      <c r="G40" s="6" t="s">
        <v>93</v>
      </c>
      <c r="H40" s="7">
        <v>1217412.99</v>
      </c>
      <c r="I40" s="7">
        <v>367.79</v>
      </c>
      <c r="J40" s="7">
        <v>0</v>
      </c>
      <c r="K40" s="7">
        <v>4477.52</v>
      </c>
      <c r="L40" s="8">
        <v>0.0012</v>
      </c>
      <c r="M40" s="8">
        <f t="shared" si="0"/>
        <v>0.01562408510965564</v>
      </c>
      <c r="N40" s="8">
        <f>K40/'סכום נכסי הקרן'!$C$42</f>
        <v>0.002425193868400659</v>
      </c>
    </row>
    <row r="41" spans="2:14" ht="12.75">
      <c r="B41" s="6" t="s">
        <v>912</v>
      </c>
      <c r="C41" s="17">
        <v>1150762</v>
      </c>
      <c r="D41" s="18" t="s">
        <v>121</v>
      </c>
      <c r="E41" s="18">
        <v>510938608</v>
      </c>
      <c r="F41" s="6" t="s">
        <v>911</v>
      </c>
      <c r="G41" s="6" t="s">
        <v>93</v>
      </c>
      <c r="H41" s="7">
        <v>27023</v>
      </c>
      <c r="I41" s="7">
        <v>3847.43</v>
      </c>
      <c r="J41" s="7">
        <v>0</v>
      </c>
      <c r="K41" s="7">
        <v>1039.69</v>
      </c>
      <c r="L41" s="8">
        <v>0.0033</v>
      </c>
      <c r="M41" s="8">
        <f t="shared" si="0"/>
        <v>0.003627946954487723</v>
      </c>
      <c r="N41" s="8">
        <f>K41/'סכום נכסי הקרן'!$C$42</f>
        <v>0.000563135354624319</v>
      </c>
    </row>
    <row r="42" spans="2:14" ht="12.75">
      <c r="B42" s="6" t="s">
        <v>913</v>
      </c>
      <c r="C42" s="17">
        <v>1146414</v>
      </c>
      <c r="D42" s="18" t="s">
        <v>121</v>
      </c>
      <c r="E42" s="18">
        <v>510938608</v>
      </c>
      <c r="F42" s="6" t="s">
        <v>911</v>
      </c>
      <c r="G42" s="6" t="s">
        <v>93</v>
      </c>
      <c r="H42" s="7">
        <v>119289</v>
      </c>
      <c r="I42" s="7">
        <v>3693.63</v>
      </c>
      <c r="J42" s="7">
        <v>0</v>
      </c>
      <c r="K42" s="7">
        <v>4406.09</v>
      </c>
      <c r="L42" s="8">
        <v>0.0052</v>
      </c>
      <c r="M42" s="8">
        <f t="shared" si="0"/>
        <v>0.015374833649163514</v>
      </c>
      <c r="N42" s="8">
        <f>K42/'סכום נכסי הקרן'!$C$42</f>
        <v>0.002386504683758299</v>
      </c>
    </row>
    <row r="43" spans="2:14" ht="12.75">
      <c r="B43" s="13" t="s">
        <v>914</v>
      </c>
      <c r="C43" s="14"/>
      <c r="D43" s="20"/>
      <c r="E43" s="13"/>
      <c r="F43" s="13"/>
      <c r="G43" s="13"/>
      <c r="H43" s="15">
        <v>62352</v>
      </c>
      <c r="K43" s="15">
        <v>6045.1</v>
      </c>
      <c r="M43" s="16">
        <f t="shared" si="0"/>
        <v>0.02109407817192984</v>
      </c>
      <c r="N43" s="16">
        <f>K43/'סכום נכסי הקרן'!$C$42</f>
        <v>0.003274254376053892</v>
      </c>
    </row>
    <row r="44" spans="2:14" ht="12.75">
      <c r="B44" s="6" t="s">
        <v>915</v>
      </c>
      <c r="C44" s="17">
        <v>1147966</v>
      </c>
      <c r="D44" s="18" t="s">
        <v>121</v>
      </c>
      <c r="E44" s="18">
        <v>513865626</v>
      </c>
      <c r="F44" s="6" t="s">
        <v>916</v>
      </c>
      <c r="G44" s="6" t="s">
        <v>93</v>
      </c>
      <c r="H44" s="7">
        <v>31226</v>
      </c>
      <c r="I44" s="7">
        <v>9592</v>
      </c>
      <c r="J44" s="7">
        <v>0</v>
      </c>
      <c r="K44" s="7">
        <v>2995.2</v>
      </c>
      <c r="L44" s="8">
        <v>0.0064</v>
      </c>
      <c r="M44" s="8">
        <f t="shared" si="0"/>
        <v>0.010451602610471995</v>
      </c>
      <c r="N44" s="8">
        <f>K44/'סכום נכסי הקרן'!$C$42</f>
        <v>0.0016223133955032367</v>
      </c>
    </row>
    <row r="45" spans="2:14" ht="12.75">
      <c r="B45" s="6" t="s">
        <v>917</v>
      </c>
      <c r="C45" s="17">
        <v>1146919</v>
      </c>
      <c r="D45" s="18" t="s">
        <v>121</v>
      </c>
      <c r="E45" s="18">
        <v>510938608</v>
      </c>
      <c r="F45" s="6" t="s">
        <v>916</v>
      </c>
      <c r="G45" s="6" t="s">
        <v>93</v>
      </c>
      <c r="H45" s="7">
        <v>31126</v>
      </c>
      <c r="I45" s="7">
        <v>9798.56</v>
      </c>
      <c r="J45" s="7">
        <v>0</v>
      </c>
      <c r="K45" s="7">
        <v>3049.9</v>
      </c>
      <c r="L45" s="8">
        <v>0.0029</v>
      </c>
      <c r="M45" s="8">
        <f t="shared" si="0"/>
        <v>0.010642475561457846</v>
      </c>
      <c r="N45" s="8">
        <f>K45/'סכום נכסי הקרן'!$C$42</f>
        <v>0.0016519409805506552</v>
      </c>
    </row>
    <row r="46" spans="2:14" ht="12.75">
      <c r="B46" s="13" t="s">
        <v>918</v>
      </c>
      <c r="C46" s="14"/>
      <c r="D46" s="20"/>
      <c r="E46" s="13"/>
      <c r="F46" s="13"/>
      <c r="G46" s="13"/>
      <c r="H46" s="15">
        <v>0</v>
      </c>
      <c r="K46" s="15">
        <v>0</v>
      </c>
      <c r="M46" s="16">
        <f t="shared" si="0"/>
        <v>0</v>
      </c>
      <c r="N46" s="16">
        <f>K46/'סכום נכסי הקרן'!$C$42</f>
        <v>0</v>
      </c>
    </row>
    <row r="47" spans="2:14" ht="12.75">
      <c r="B47" s="13" t="s">
        <v>919</v>
      </c>
      <c r="C47" s="14"/>
      <c r="D47" s="20"/>
      <c r="E47" s="13"/>
      <c r="F47" s="13"/>
      <c r="G47" s="13"/>
      <c r="H47" s="15">
        <v>0</v>
      </c>
      <c r="K47" s="15">
        <v>0</v>
      </c>
      <c r="M47" s="16">
        <f t="shared" si="0"/>
        <v>0</v>
      </c>
      <c r="N47" s="16">
        <f>K47/'סכום נכסי הקרן'!$C$42</f>
        <v>0</v>
      </c>
    </row>
    <row r="48" spans="2:14" ht="12.75">
      <c r="B48" s="3" t="s">
        <v>920</v>
      </c>
      <c r="C48" s="12"/>
      <c r="D48" s="19"/>
      <c r="E48" s="3"/>
      <c r="F48" s="3"/>
      <c r="G48" s="3"/>
      <c r="H48" s="9">
        <v>946941.51</v>
      </c>
      <c r="K48" s="9">
        <v>220227.38</v>
      </c>
      <c r="M48" s="10">
        <f t="shared" si="0"/>
        <v>0.7684725760234402</v>
      </c>
      <c r="N48" s="10">
        <f>K48/'סכום נכסי הקרן'!$C$42</f>
        <v>0.11928346308446235</v>
      </c>
    </row>
    <row r="49" spans="2:14" ht="12.75">
      <c r="B49" s="13" t="s">
        <v>921</v>
      </c>
      <c r="C49" s="14"/>
      <c r="D49" s="20"/>
      <c r="E49" s="13"/>
      <c r="F49" s="13"/>
      <c r="G49" s="13"/>
      <c r="H49" s="15">
        <v>894012.51</v>
      </c>
      <c r="K49" s="15">
        <v>204639.19</v>
      </c>
      <c r="M49" s="16">
        <f t="shared" si="0"/>
        <v>0.7140783561728348</v>
      </c>
      <c r="N49" s="16">
        <f>K49/'סכום נכסי הקרן'!$C$42</f>
        <v>0.11084031089140359</v>
      </c>
    </row>
    <row r="50" spans="2:14" ht="12.75">
      <c r="B50" s="6" t="s">
        <v>922</v>
      </c>
      <c r="C50" s="17" t="s">
        <v>923</v>
      </c>
      <c r="D50" s="18" t="s">
        <v>431</v>
      </c>
      <c r="E50" s="6"/>
      <c r="F50" s="6" t="s">
        <v>890</v>
      </c>
      <c r="G50" s="6" t="s">
        <v>44</v>
      </c>
      <c r="H50" s="7">
        <v>5565</v>
      </c>
      <c r="I50" s="7">
        <v>3857</v>
      </c>
      <c r="J50" s="7">
        <v>0</v>
      </c>
      <c r="K50" s="7">
        <v>765.41</v>
      </c>
      <c r="L50" s="8">
        <v>0.0006</v>
      </c>
      <c r="M50" s="8">
        <f t="shared" si="0"/>
        <v>0.002670860428045329</v>
      </c>
      <c r="N50" s="8">
        <f>K50/'סכום נכסי הקרן'!$C$42</f>
        <v>0.00041457495194048224</v>
      </c>
    </row>
    <row r="51" spans="2:14" ht="12.75">
      <c r="B51" s="6" t="s">
        <v>924</v>
      </c>
      <c r="C51" s="17" t="s">
        <v>925</v>
      </c>
      <c r="D51" s="18" t="s">
        <v>431</v>
      </c>
      <c r="E51" s="6"/>
      <c r="F51" s="6" t="s">
        <v>890</v>
      </c>
      <c r="G51" s="6" t="s">
        <v>44</v>
      </c>
      <c r="H51" s="7">
        <v>1937</v>
      </c>
      <c r="I51" s="7">
        <v>17742</v>
      </c>
      <c r="J51" s="7">
        <v>0</v>
      </c>
      <c r="K51" s="7">
        <v>1225.5</v>
      </c>
      <c r="L51" s="8">
        <v>0.0002</v>
      </c>
      <c r="M51" s="8">
        <f t="shared" si="0"/>
        <v>0.004276321781227775</v>
      </c>
      <c r="N51" s="8">
        <f>K51/'סכום נכסי הקרן'!$C$42</f>
        <v>0.0006637770653676604</v>
      </c>
    </row>
    <row r="52" spans="2:14" ht="12.75">
      <c r="B52" s="6" t="s">
        <v>926</v>
      </c>
      <c r="C52" s="17" t="s">
        <v>927</v>
      </c>
      <c r="D52" s="18" t="s">
        <v>680</v>
      </c>
      <c r="E52" s="6"/>
      <c r="F52" s="6" t="s">
        <v>890</v>
      </c>
      <c r="G52" s="6" t="s">
        <v>44</v>
      </c>
      <c r="H52" s="7">
        <v>498</v>
      </c>
      <c r="I52" s="7">
        <v>10910</v>
      </c>
      <c r="J52" s="7">
        <v>0</v>
      </c>
      <c r="K52" s="7">
        <v>193.75</v>
      </c>
      <c r="L52" s="8">
        <v>0</v>
      </c>
      <c r="M52" s="8">
        <f t="shared" si="0"/>
        <v>0.0006760810649635914</v>
      </c>
      <c r="N52" s="8">
        <f>K52/'סכום נכסי הקרן'!$C$42</f>
        <v>0.00010494231449611116</v>
      </c>
    </row>
    <row r="53" spans="2:14" ht="12.75">
      <c r="B53" s="6" t="s">
        <v>928</v>
      </c>
      <c r="C53" s="17" t="s">
        <v>929</v>
      </c>
      <c r="D53" s="18" t="s">
        <v>431</v>
      </c>
      <c r="E53" s="6"/>
      <c r="F53" s="6" t="s">
        <v>890</v>
      </c>
      <c r="G53" s="6" t="s">
        <v>44</v>
      </c>
      <c r="H53" s="7">
        <v>30684</v>
      </c>
      <c r="I53" s="7">
        <v>4277</v>
      </c>
      <c r="J53" s="7">
        <v>0</v>
      </c>
      <c r="K53" s="7">
        <v>4679.86</v>
      </c>
      <c r="L53" s="8">
        <v>0.0002</v>
      </c>
      <c r="M53" s="8">
        <f t="shared" si="0"/>
        <v>0.016330140555770388</v>
      </c>
      <c r="N53" s="8">
        <f>K53/'סכום נכסי הקרן'!$C$42</f>
        <v>0.002534788851188494</v>
      </c>
    </row>
    <row r="54" spans="2:14" ht="12.75">
      <c r="B54" s="6" t="s">
        <v>930</v>
      </c>
      <c r="C54" s="17" t="s">
        <v>931</v>
      </c>
      <c r="D54" s="18" t="s">
        <v>431</v>
      </c>
      <c r="E54" s="6"/>
      <c r="F54" s="6" t="s">
        <v>890</v>
      </c>
      <c r="G54" s="6" t="s">
        <v>44</v>
      </c>
      <c r="H54" s="7">
        <v>11750</v>
      </c>
      <c r="I54" s="7">
        <v>6173</v>
      </c>
      <c r="J54" s="7">
        <v>0</v>
      </c>
      <c r="K54" s="7">
        <v>2586.52</v>
      </c>
      <c r="L54" s="8">
        <v>0</v>
      </c>
      <c r="M54" s="8">
        <f t="shared" si="0"/>
        <v>0.009025533915610985</v>
      </c>
      <c r="N54" s="8">
        <f>K54/'סכום נכסי הקרן'!$C$42</f>
        <v>0.0014009568789186137</v>
      </c>
    </row>
    <row r="55" spans="2:14" ht="12.75">
      <c r="B55" s="6" t="s">
        <v>932</v>
      </c>
      <c r="C55" s="17" t="s">
        <v>933</v>
      </c>
      <c r="D55" s="18" t="s">
        <v>680</v>
      </c>
      <c r="E55" s="6"/>
      <c r="F55" s="6" t="s">
        <v>890</v>
      </c>
      <c r="G55" s="6" t="s">
        <v>44</v>
      </c>
      <c r="H55" s="7">
        <v>5343</v>
      </c>
      <c r="I55" s="7">
        <v>6979</v>
      </c>
      <c r="J55" s="7">
        <v>0</v>
      </c>
      <c r="K55" s="7">
        <v>1329.72</v>
      </c>
      <c r="L55" s="8">
        <v>0.0001</v>
      </c>
      <c r="M55" s="8">
        <f t="shared" si="0"/>
        <v>0.0046399923287916735</v>
      </c>
      <c r="N55" s="8">
        <f>K55/'סכום נכסי הקרן'!$C$42</f>
        <v>0.0007202265519059041</v>
      </c>
    </row>
    <row r="56" spans="2:14" ht="12.75">
      <c r="B56" s="6" t="s">
        <v>934</v>
      </c>
      <c r="C56" s="17" t="s">
        <v>935</v>
      </c>
      <c r="D56" s="18" t="s">
        <v>431</v>
      </c>
      <c r="E56" s="6"/>
      <c r="F56" s="6" t="s">
        <v>890</v>
      </c>
      <c r="G56" s="6" t="s">
        <v>44</v>
      </c>
      <c r="H56" s="7">
        <v>16944</v>
      </c>
      <c r="I56" s="7">
        <v>3065</v>
      </c>
      <c r="J56" s="7">
        <v>0</v>
      </c>
      <c r="K56" s="7">
        <v>1851.94</v>
      </c>
      <c r="L56" s="8">
        <v>0.0011</v>
      </c>
      <c r="M56" s="8">
        <f t="shared" si="0"/>
        <v>0.006462253251347992</v>
      </c>
      <c r="N56" s="8">
        <f>K56/'סכום נכסי הקרן'!$C$42</f>
        <v>0.001003080618879629</v>
      </c>
    </row>
    <row r="57" spans="2:14" ht="12.75">
      <c r="B57" s="6" t="s">
        <v>936</v>
      </c>
      <c r="C57" s="17" t="s">
        <v>937</v>
      </c>
      <c r="D57" s="18" t="s">
        <v>431</v>
      </c>
      <c r="E57" s="6"/>
      <c r="F57" s="6" t="s">
        <v>890</v>
      </c>
      <c r="G57" s="6" t="s">
        <v>44</v>
      </c>
      <c r="H57" s="7">
        <v>6666</v>
      </c>
      <c r="I57" s="7">
        <v>4723</v>
      </c>
      <c r="J57" s="7">
        <v>0</v>
      </c>
      <c r="K57" s="7">
        <v>1122.7</v>
      </c>
      <c r="L57" s="8">
        <v>0.0001</v>
      </c>
      <c r="M57" s="8">
        <f t="shared" si="0"/>
        <v>0.00391760625359806</v>
      </c>
      <c r="N57" s="8">
        <f>K57/'סכום נכסי הקרן'!$C$42</f>
        <v>0.0006080967044375949</v>
      </c>
    </row>
    <row r="58" spans="2:14" ht="12.75">
      <c r="B58" s="6" t="s">
        <v>938</v>
      </c>
      <c r="C58" s="17" t="s">
        <v>939</v>
      </c>
      <c r="D58" s="18" t="s">
        <v>431</v>
      </c>
      <c r="E58" s="6"/>
      <c r="F58" s="6" t="s">
        <v>890</v>
      </c>
      <c r="G58" s="6" t="s">
        <v>44</v>
      </c>
      <c r="H58" s="7">
        <v>4970</v>
      </c>
      <c r="I58" s="7">
        <v>15550</v>
      </c>
      <c r="J58" s="7">
        <v>0</v>
      </c>
      <c r="K58" s="7">
        <v>2755.93</v>
      </c>
      <c r="L58" s="8">
        <v>0</v>
      </c>
      <c r="M58" s="8">
        <f t="shared" si="0"/>
        <v>0.00961668175156186</v>
      </c>
      <c r="N58" s="8">
        <f>K58/'סכום נכסי הקרן'!$C$42</f>
        <v>0.0014927157305252522</v>
      </c>
    </row>
    <row r="59" spans="2:14" ht="12.75">
      <c r="B59" s="6" t="s">
        <v>940</v>
      </c>
      <c r="C59" s="17" t="s">
        <v>941</v>
      </c>
      <c r="D59" s="18" t="s">
        <v>431</v>
      </c>
      <c r="E59" s="6"/>
      <c r="F59" s="6" t="s">
        <v>890</v>
      </c>
      <c r="G59" s="6" t="s">
        <v>44</v>
      </c>
      <c r="H59" s="7">
        <v>1371</v>
      </c>
      <c r="I59" s="7">
        <v>21421</v>
      </c>
      <c r="J59" s="7">
        <v>0</v>
      </c>
      <c r="K59" s="7">
        <v>1047.27</v>
      </c>
      <c r="L59" s="8">
        <v>0.0003</v>
      </c>
      <c r="M59" s="8">
        <f t="shared" si="0"/>
        <v>0.0036543969904744276</v>
      </c>
      <c r="N59" s="8">
        <f>K59/'סכום נכסי הקרן'!$C$42</f>
        <v>0.000567240968786283</v>
      </c>
    </row>
    <row r="60" spans="2:14" ht="12.75">
      <c r="B60" s="6" t="s">
        <v>942</v>
      </c>
      <c r="C60" s="17" t="s">
        <v>943</v>
      </c>
      <c r="D60" s="18" t="s">
        <v>431</v>
      </c>
      <c r="E60" s="6"/>
      <c r="F60" s="6" t="s">
        <v>890</v>
      </c>
      <c r="G60" s="6" t="s">
        <v>44</v>
      </c>
      <c r="H60" s="7">
        <v>1585</v>
      </c>
      <c r="I60" s="7">
        <v>17953</v>
      </c>
      <c r="J60" s="7">
        <v>0</v>
      </c>
      <c r="K60" s="7">
        <v>1014.72</v>
      </c>
      <c r="L60" s="8">
        <v>0.0002</v>
      </c>
      <c r="M60" s="8">
        <f t="shared" si="0"/>
        <v>0.0035408153715605446</v>
      </c>
      <c r="N60" s="8">
        <f>K60/'סכום נכסי הקרן'!$C$42</f>
        <v>0.0005496106599509363</v>
      </c>
    </row>
    <row r="61" spans="2:14" ht="12.75">
      <c r="B61" s="6" t="s">
        <v>944</v>
      </c>
      <c r="C61" s="17" t="s">
        <v>945</v>
      </c>
      <c r="D61" s="18" t="s">
        <v>431</v>
      </c>
      <c r="E61" s="6"/>
      <c r="F61" s="6" t="s">
        <v>890</v>
      </c>
      <c r="G61" s="6" t="s">
        <v>44</v>
      </c>
      <c r="H61" s="7">
        <v>9450</v>
      </c>
      <c r="I61" s="7">
        <v>3374</v>
      </c>
      <c r="J61" s="7">
        <v>0</v>
      </c>
      <c r="K61" s="7">
        <v>1136.99</v>
      </c>
      <c r="L61" s="8">
        <v>0.0003</v>
      </c>
      <c r="M61" s="8">
        <f t="shared" si="0"/>
        <v>0.003967470503499116</v>
      </c>
      <c r="N61" s="8">
        <f>K61/'סכום נכסי הקרן'!$C$42</f>
        <v>0.0006158367079170757</v>
      </c>
    </row>
    <row r="62" spans="2:14" ht="12.75">
      <c r="B62" s="6" t="s">
        <v>946</v>
      </c>
      <c r="C62" s="17" t="s">
        <v>947</v>
      </c>
      <c r="D62" s="18" t="s">
        <v>680</v>
      </c>
      <c r="E62" s="6"/>
      <c r="F62" s="6" t="s">
        <v>890</v>
      </c>
      <c r="G62" s="6" t="s">
        <v>44</v>
      </c>
      <c r="H62" s="7">
        <v>4393</v>
      </c>
      <c r="I62" s="7">
        <v>5945</v>
      </c>
      <c r="J62" s="7">
        <v>0</v>
      </c>
      <c r="K62" s="7">
        <v>931.31</v>
      </c>
      <c r="L62" s="8">
        <v>0.0001</v>
      </c>
      <c r="M62" s="8">
        <f t="shared" si="0"/>
        <v>0.003249760292187057</v>
      </c>
      <c r="N62" s="8">
        <f>K62/'סכום נכסי הקרן'!$C$42</f>
        <v>0.0005044326550367653</v>
      </c>
    </row>
    <row r="63" spans="2:14" ht="12.75">
      <c r="B63" s="6" t="s">
        <v>948</v>
      </c>
      <c r="C63" s="17" t="s">
        <v>949</v>
      </c>
      <c r="D63" s="18" t="s">
        <v>431</v>
      </c>
      <c r="E63" s="6"/>
      <c r="F63" s="6" t="s">
        <v>890</v>
      </c>
      <c r="G63" s="6" t="s">
        <v>44</v>
      </c>
      <c r="H63" s="7">
        <v>3115</v>
      </c>
      <c r="I63" s="7">
        <v>8077</v>
      </c>
      <c r="J63" s="7">
        <v>0</v>
      </c>
      <c r="K63" s="7">
        <v>897.2</v>
      </c>
      <c r="L63" s="8">
        <v>0.0001</v>
      </c>
      <c r="M63" s="8">
        <f t="shared" si="0"/>
        <v>0.0031307351302468866</v>
      </c>
      <c r="N63" s="8">
        <f>K63/'סכום נכסי הקרן'!$C$42</f>
        <v>0.0004859573913079274</v>
      </c>
    </row>
    <row r="64" spans="2:14" ht="12.75">
      <c r="B64" s="6" t="s">
        <v>950</v>
      </c>
      <c r="C64" s="17" t="s">
        <v>951</v>
      </c>
      <c r="D64" s="18" t="s">
        <v>431</v>
      </c>
      <c r="E64" s="6"/>
      <c r="F64" s="6" t="s">
        <v>890</v>
      </c>
      <c r="G64" s="6" t="s">
        <v>44</v>
      </c>
      <c r="H64" s="7">
        <v>4365</v>
      </c>
      <c r="I64" s="7">
        <v>3955.5</v>
      </c>
      <c r="J64" s="7">
        <v>0</v>
      </c>
      <c r="K64" s="7">
        <v>615.7</v>
      </c>
      <c r="L64" s="8">
        <v>0</v>
      </c>
      <c r="M64" s="8">
        <f t="shared" si="0"/>
        <v>0.0021484547700546235</v>
      </c>
      <c r="N64" s="8">
        <f>K64/'סכום נכסי הקרן'!$C$42</f>
        <v>0.00033348636405293236</v>
      </c>
    </row>
    <row r="65" spans="2:14" ht="12.75">
      <c r="B65" s="6" t="s">
        <v>952</v>
      </c>
      <c r="C65" s="17" t="s">
        <v>953</v>
      </c>
      <c r="D65" s="18" t="s">
        <v>148</v>
      </c>
      <c r="E65" s="6"/>
      <c r="F65" s="6" t="s">
        <v>890</v>
      </c>
      <c r="G65" s="6" t="s">
        <v>44</v>
      </c>
      <c r="H65" s="7">
        <v>21508</v>
      </c>
      <c r="I65" s="7">
        <v>3530</v>
      </c>
      <c r="J65" s="7">
        <v>0</v>
      </c>
      <c r="K65" s="7">
        <v>2707.42</v>
      </c>
      <c r="L65" s="8">
        <v>0.0002</v>
      </c>
      <c r="M65" s="8">
        <f t="shared" si="0"/>
        <v>0.009447408500148267</v>
      </c>
      <c r="N65" s="8">
        <f>K65/'סכום נכסי הקרן'!$C$42</f>
        <v>0.0014664408831641872</v>
      </c>
    </row>
    <row r="66" spans="2:14" ht="12.75">
      <c r="B66" s="6" t="s">
        <v>954</v>
      </c>
      <c r="C66" s="17" t="s">
        <v>955</v>
      </c>
      <c r="D66" s="18" t="s">
        <v>680</v>
      </c>
      <c r="E66" s="6"/>
      <c r="F66" s="6" t="s">
        <v>890</v>
      </c>
      <c r="G66" s="6" t="s">
        <v>44</v>
      </c>
      <c r="H66" s="7">
        <v>312</v>
      </c>
      <c r="I66" s="7">
        <v>19841</v>
      </c>
      <c r="J66" s="7">
        <v>0</v>
      </c>
      <c r="K66" s="7">
        <v>220.75</v>
      </c>
      <c r="L66" s="8">
        <v>0</v>
      </c>
      <c r="M66" s="8">
        <f t="shared" si="0"/>
        <v>0.0007702962327262597</v>
      </c>
      <c r="N66" s="8">
        <f>K66/'סכום נכסי הקרן'!$C$42</f>
        <v>0.00011956653380653696</v>
      </c>
    </row>
    <row r="67" spans="2:14" ht="12.75">
      <c r="B67" s="6" t="s">
        <v>956</v>
      </c>
      <c r="C67" s="17" t="s">
        <v>957</v>
      </c>
      <c r="D67" s="18" t="s">
        <v>431</v>
      </c>
      <c r="E67" s="6"/>
      <c r="F67" s="6" t="s">
        <v>890</v>
      </c>
      <c r="G67" s="6" t="s">
        <v>44</v>
      </c>
      <c r="H67" s="7">
        <v>3042</v>
      </c>
      <c r="I67" s="7">
        <v>18819</v>
      </c>
      <c r="J67" s="7">
        <v>0</v>
      </c>
      <c r="K67" s="7">
        <v>2041.44</v>
      </c>
      <c r="L67" s="8">
        <v>0.0004</v>
      </c>
      <c r="M67" s="8">
        <f t="shared" si="0"/>
        <v>0.007123504151015608</v>
      </c>
      <c r="N67" s="8">
        <f>K67/'סכום נכסי הקרן'!$C$42</f>
        <v>0.0011057209729287286</v>
      </c>
    </row>
    <row r="68" spans="2:14" ht="12.75">
      <c r="B68" s="6" t="s">
        <v>958</v>
      </c>
      <c r="C68" s="17" t="s">
        <v>959</v>
      </c>
      <c r="D68" s="18" t="s">
        <v>431</v>
      </c>
      <c r="E68" s="6"/>
      <c r="F68" s="6" t="s">
        <v>890</v>
      </c>
      <c r="G68" s="6" t="s">
        <v>44</v>
      </c>
      <c r="H68" s="7">
        <v>7397</v>
      </c>
      <c r="I68" s="7">
        <v>6314</v>
      </c>
      <c r="J68" s="7">
        <v>0</v>
      </c>
      <c r="K68" s="7">
        <v>1665.49</v>
      </c>
      <c r="L68" s="8">
        <v>0.002</v>
      </c>
      <c r="M68" s="8">
        <f t="shared" si="0"/>
        <v>0.0058116451761869</v>
      </c>
      <c r="N68" s="8">
        <f>K68/'סכום נכסי הקרן'!$C$42</f>
        <v>0.0009020922599748551</v>
      </c>
    </row>
    <row r="69" spans="2:14" ht="12.75">
      <c r="B69" s="6" t="s">
        <v>960</v>
      </c>
      <c r="C69" s="17" t="s">
        <v>961</v>
      </c>
      <c r="D69" s="18" t="s">
        <v>680</v>
      </c>
      <c r="E69" s="6"/>
      <c r="F69" s="6" t="s">
        <v>890</v>
      </c>
      <c r="G69" s="6" t="s">
        <v>44</v>
      </c>
      <c r="H69" s="7">
        <v>5900</v>
      </c>
      <c r="I69" s="7">
        <v>3994</v>
      </c>
      <c r="J69" s="7">
        <v>0</v>
      </c>
      <c r="K69" s="7">
        <v>840.31</v>
      </c>
      <c r="L69" s="8">
        <v>0.0001</v>
      </c>
      <c r="M69" s="8">
        <f t="shared" si="0"/>
        <v>0.002932220282320286</v>
      </c>
      <c r="N69" s="8">
        <f>K69/'סכום נכסי הקרן'!$C$42</f>
        <v>0.00045514361958310794</v>
      </c>
    </row>
    <row r="70" spans="2:14" ht="12.75">
      <c r="B70" s="6" t="s">
        <v>962</v>
      </c>
      <c r="C70" s="17" t="s">
        <v>963</v>
      </c>
      <c r="D70" s="18" t="s">
        <v>431</v>
      </c>
      <c r="E70" s="6"/>
      <c r="F70" s="6" t="s">
        <v>890</v>
      </c>
      <c r="G70" s="6" t="s">
        <v>44</v>
      </c>
      <c r="H70" s="7">
        <v>8650</v>
      </c>
      <c r="I70" s="7">
        <v>4253</v>
      </c>
      <c r="J70" s="7">
        <v>0</v>
      </c>
      <c r="K70" s="7">
        <v>1311.88</v>
      </c>
      <c r="L70" s="8">
        <v>0</v>
      </c>
      <c r="M70" s="8">
        <f t="shared" si="0"/>
        <v>0.004577740529055156</v>
      </c>
      <c r="N70" s="8">
        <f>K70/'סכום נכסי הקרן'!$C$42</f>
        <v>0.0007105637344059784</v>
      </c>
    </row>
    <row r="71" spans="2:14" ht="12.75">
      <c r="B71" s="6" t="s">
        <v>964</v>
      </c>
      <c r="C71" s="17" t="s">
        <v>965</v>
      </c>
      <c r="D71" s="18" t="s">
        <v>431</v>
      </c>
      <c r="E71" s="6"/>
      <c r="F71" s="6" t="s">
        <v>890</v>
      </c>
      <c r="G71" s="6" t="s">
        <v>44</v>
      </c>
      <c r="H71" s="7">
        <v>3567</v>
      </c>
      <c r="I71" s="7">
        <v>17394</v>
      </c>
      <c r="J71" s="7">
        <v>0</v>
      </c>
      <c r="K71" s="7">
        <v>2212.5</v>
      </c>
      <c r="L71" s="8">
        <v>0.0001</v>
      </c>
      <c r="M71" s="8">
        <f t="shared" si="0"/>
        <v>0.00772040958055198</v>
      </c>
      <c r="N71" s="8">
        <f>K71/'סכום נכסי הקרן'!$C$42</f>
        <v>0.0011983735268265596</v>
      </c>
    </row>
    <row r="72" spans="2:14" ht="12.75">
      <c r="B72" s="6" t="s">
        <v>966</v>
      </c>
      <c r="C72" s="17" t="s">
        <v>967</v>
      </c>
      <c r="D72" s="18" t="s">
        <v>431</v>
      </c>
      <c r="E72" s="6"/>
      <c r="F72" s="6" t="s">
        <v>890</v>
      </c>
      <c r="G72" s="6" t="s">
        <v>44</v>
      </c>
      <c r="H72" s="7">
        <v>7604</v>
      </c>
      <c r="I72" s="7">
        <v>21089</v>
      </c>
      <c r="J72" s="7">
        <v>0</v>
      </c>
      <c r="K72" s="7">
        <v>5718.46</v>
      </c>
      <c r="L72" s="8">
        <v>0.0001</v>
      </c>
      <c r="M72" s="8">
        <f t="shared" si="0"/>
        <v>0.019954284009041028</v>
      </c>
      <c r="N72" s="8">
        <f>K72/'סכום נכסי הקרן'!$C$42</f>
        <v>0.003097333820662874</v>
      </c>
    </row>
    <row r="73" spans="2:14" ht="12.75">
      <c r="B73" s="6" t="s">
        <v>968</v>
      </c>
      <c r="C73" s="17" t="s">
        <v>969</v>
      </c>
      <c r="D73" s="18" t="s">
        <v>431</v>
      </c>
      <c r="E73" s="6"/>
      <c r="F73" s="6" t="s">
        <v>890</v>
      </c>
      <c r="G73" s="6" t="s">
        <v>44</v>
      </c>
      <c r="H73" s="7">
        <v>12575</v>
      </c>
      <c r="I73" s="7">
        <v>26915</v>
      </c>
      <c r="J73" s="7">
        <v>46.61</v>
      </c>
      <c r="K73" s="7">
        <v>12115.96</v>
      </c>
      <c r="L73" s="8">
        <v>0.0001</v>
      </c>
      <c r="M73" s="8">
        <f t="shared" si="0"/>
        <v>0.042278044592806575</v>
      </c>
      <c r="N73" s="8">
        <f>K73/'סכום נכסי הקרן'!$C$42</f>
        <v>0.006562461340605434</v>
      </c>
    </row>
    <row r="74" spans="2:14" ht="12.75">
      <c r="B74" s="6" t="s">
        <v>970</v>
      </c>
      <c r="C74" s="17" t="s">
        <v>971</v>
      </c>
      <c r="D74" s="18" t="s">
        <v>431</v>
      </c>
      <c r="E74" s="6"/>
      <c r="F74" s="6" t="s">
        <v>890</v>
      </c>
      <c r="G74" s="6" t="s">
        <v>44</v>
      </c>
      <c r="H74" s="7">
        <v>2864</v>
      </c>
      <c r="I74" s="7">
        <v>5458</v>
      </c>
      <c r="J74" s="7">
        <v>0</v>
      </c>
      <c r="K74" s="7">
        <v>557.43</v>
      </c>
      <c r="L74" s="8">
        <v>0</v>
      </c>
      <c r="M74" s="8">
        <f t="shared" si="0"/>
        <v>0.0019451244802201535</v>
      </c>
      <c r="N74" s="8">
        <f>K74/'סכום נכסי הקרן'!$C$42</f>
        <v>0.00030192513223002444</v>
      </c>
    </row>
    <row r="75" spans="2:14" ht="12.75">
      <c r="B75" s="6" t="s">
        <v>972</v>
      </c>
      <c r="C75" s="17" t="s">
        <v>973</v>
      </c>
      <c r="D75" s="18" t="s">
        <v>431</v>
      </c>
      <c r="E75" s="6"/>
      <c r="F75" s="6" t="s">
        <v>890</v>
      </c>
      <c r="G75" s="6" t="s">
        <v>44</v>
      </c>
      <c r="H75" s="7">
        <v>26810</v>
      </c>
      <c r="I75" s="7">
        <v>6371</v>
      </c>
      <c r="J75" s="7">
        <v>0</v>
      </c>
      <c r="K75" s="7">
        <v>6090.96</v>
      </c>
      <c r="L75" s="8">
        <v>0.0002</v>
      </c>
      <c r="M75" s="8">
        <f t="shared" si="0"/>
        <v>0.02125410437910006</v>
      </c>
      <c r="N75" s="8">
        <f>K75/'סכום נכסי הקרן'!$C$42</f>
        <v>0.003299093883371526</v>
      </c>
    </row>
    <row r="76" spans="2:14" ht="12.75">
      <c r="B76" s="6" t="s">
        <v>974</v>
      </c>
      <c r="C76" s="17" t="s">
        <v>975</v>
      </c>
      <c r="D76" s="18" t="s">
        <v>431</v>
      </c>
      <c r="E76" s="6"/>
      <c r="F76" s="6" t="s">
        <v>890</v>
      </c>
      <c r="G76" s="6" t="s">
        <v>44</v>
      </c>
      <c r="H76" s="7">
        <v>1096</v>
      </c>
      <c r="I76" s="7">
        <v>8771</v>
      </c>
      <c r="J76" s="7">
        <v>0</v>
      </c>
      <c r="K76" s="7">
        <v>342.8</v>
      </c>
      <c r="L76" s="8">
        <v>0</v>
      </c>
      <c r="M76" s="8">
        <f aca="true" t="shared" si="1" ref="M76:M130">K76/$K$11</f>
        <v>0.0011961836855200988</v>
      </c>
      <c r="N76" s="8">
        <f>K76/'סכום נכסי הקרן'!$C$42</f>
        <v>0.00018567342146718404</v>
      </c>
    </row>
    <row r="77" spans="2:14" ht="12.75">
      <c r="B77" s="6" t="s">
        <v>976</v>
      </c>
      <c r="C77" s="17" t="s">
        <v>977</v>
      </c>
      <c r="D77" s="18" t="s">
        <v>431</v>
      </c>
      <c r="E77" s="6"/>
      <c r="F77" s="6" t="s">
        <v>890</v>
      </c>
      <c r="G77" s="6" t="s">
        <v>44</v>
      </c>
      <c r="H77" s="7">
        <v>11176</v>
      </c>
      <c r="I77" s="7">
        <v>9559</v>
      </c>
      <c r="J77" s="7">
        <v>24.13</v>
      </c>
      <c r="K77" s="7">
        <v>3833.74</v>
      </c>
      <c r="L77" s="8">
        <v>0.0009</v>
      </c>
      <c r="M77" s="8">
        <f t="shared" si="1"/>
        <v>0.013377646565127839</v>
      </c>
      <c r="N77" s="8">
        <f>K77/'סכום נכסי הקרן'!$C$42</f>
        <v>0.002076498316264883</v>
      </c>
    </row>
    <row r="78" spans="2:14" ht="12.75">
      <c r="B78" s="6" t="s">
        <v>978</v>
      </c>
      <c r="C78" s="17" t="s">
        <v>979</v>
      </c>
      <c r="D78" s="18" t="s">
        <v>431</v>
      </c>
      <c r="E78" s="6"/>
      <c r="F78" s="6" t="s">
        <v>890</v>
      </c>
      <c r="G78" s="6" t="s">
        <v>44</v>
      </c>
      <c r="H78" s="7">
        <v>7027</v>
      </c>
      <c r="I78" s="7">
        <v>4168</v>
      </c>
      <c r="J78" s="7">
        <v>0</v>
      </c>
      <c r="K78" s="7">
        <v>1044.43</v>
      </c>
      <c r="L78" s="8">
        <v>0.0001</v>
      </c>
      <c r="M78" s="8">
        <f t="shared" si="1"/>
        <v>0.0036444869506060584</v>
      </c>
      <c r="N78" s="8">
        <f>K78/'סכום נכסי הקרן'!$C$42</f>
        <v>0.0005657027175699272</v>
      </c>
    </row>
    <row r="79" spans="2:14" ht="12.75">
      <c r="B79" s="6" t="s">
        <v>980</v>
      </c>
      <c r="C79" s="17" t="s">
        <v>981</v>
      </c>
      <c r="D79" s="18" t="s">
        <v>431</v>
      </c>
      <c r="E79" s="6"/>
      <c r="F79" s="6" t="s">
        <v>890</v>
      </c>
      <c r="G79" s="6" t="s">
        <v>44</v>
      </c>
      <c r="H79" s="7">
        <v>22213</v>
      </c>
      <c r="I79" s="7">
        <v>2725</v>
      </c>
      <c r="J79" s="7">
        <v>0</v>
      </c>
      <c r="K79" s="7">
        <v>2158.51</v>
      </c>
      <c r="L79" s="8">
        <v>0.0003</v>
      </c>
      <c r="M79" s="8">
        <f t="shared" si="1"/>
        <v>0.007532014139533223</v>
      </c>
      <c r="N79" s="8">
        <f>K79/'סכום נכסי הקרן'!$C$42</f>
        <v>0.0011691305045832304</v>
      </c>
    </row>
    <row r="80" spans="2:14" ht="12.75">
      <c r="B80" s="6" t="s">
        <v>982</v>
      </c>
      <c r="C80" s="17" t="s">
        <v>983</v>
      </c>
      <c r="D80" s="18" t="s">
        <v>431</v>
      </c>
      <c r="E80" s="6"/>
      <c r="F80" s="6" t="s">
        <v>890</v>
      </c>
      <c r="G80" s="6" t="s">
        <v>44</v>
      </c>
      <c r="H80" s="7">
        <v>2550</v>
      </c>
      <c r="I80" s="7">
        <v>5850</v>
      </c>
      <c r="J80" s="7">
        <v>0</v>
      </c>
      <c r="K80" s="7">
        <v>531.96</v>
      </c>
      <c r="L80" s="8">
        <v>0</v>
      </c>
      <c r="M80" s="8">
        <f t="shared" si="1"/>
        <v>0.0018562481719640368</v>
      </c>
      <c r="N80" s="8">
        <f>K80/'סכום נכסי הקרן'!$C$42</f>
        <v>0.0002881296186805228</v>
      </c>
    </row>
    <row r="81" spans="2:14" ht="12.75">
      <c r="B81" s="6" t="s">
        <v>984</v>
      </c>
      <c r="C81" s="17" t="s">
        <v>985</v>
      </c>
      <c r="D81" s="18" t="s">
        <v>431</v>
      </c>
      <c r="E81" s="6"/>
      <c r="F81" s="6" t="s">
        <v>890</v>
      </c>
      <c r="G81" s="6" t="s">
        <v>44</v>
      </c>
      <c r="H81" s="7">
        <v>104864</v>
      </c>
      <c r="I81" s="7">
        <v>2760</v>
      </c>
      <c r="J81" s="7">
        <v>0</v>
      </c>
      <c r="K81" s="7">
        <v>10320.88</v>
      </c>
      <c r="L81" s="8">
        <v>0.0001</v>
      </c>
      <c r="M81" s="8">
        <f t="shared" si="1"/>
        <v>0.03601420150586545</v>
      </c>
      <c r="N81" s="8">
        <f>K81/'סכום נכסי הקרן'!$C$42</f>
        <v>0.0055901782443180574</v>
      </c>
    </row>
    <row r="82" spans="2:14" ht="12.75">
      <c r="B82" s="6" t="s">
        <v>986</v>
      </c>
      <c r="C82" s="17" t="s">
        <v>987</v>
      </c>
      <c r="D82" s="18" t="s">
        <v>431</v>
      </c>
      <c r="E82" s="6"/>
      <c r="F82" s="6" t="s">
        <v>890</v>
      </c>
      <c r="G82" s="6" t="s">
        <v>44</v>
      </c>
      <c r="H82" s="7">
        <v>21943</v>
      </c>
      <c r="I82" s="7">
        <v>7742</v>
      </c>
      <c r="J82" s="7">
        <v>0</v>
      </c>
      <c r="K82" s="7">
        <v>6058.02</v>
      </c>
      <c r="L82" s="8">
        <v>0.0002</v>
      </c>
      <c r="M82" s="8">
        <f t="shared" si="1"/>
        <v>0.02113916187442961</v>
      </c>
      <c r="N82" s="8">
        <f>K82/'סכום נכסי הקרן'!$C$42</f>
        <v>0.003281252335812807</v>
      </c>
    </row>
    <row r="83" spans="2:14" ht="12.75">
      <c r="B83" s="6" t="s">
        <v>988</v>
      </c>
      <c r="C83" s="17" t="s">
        <v>989</v>
      </c>
      <c r="D83" s="18" t="s">
        <v>431</v>
      </c>
      <c r="E83" s="6"/>
      <c r="F83" s="6" t="s">
        <v>890</v>
      </c>
      <c r="G83" s="6" t="s">
        <v>44</v>
      </c>
      <c r="H83" s="7">
        <v>42992</v>
      </c>
      <c r="I83" s="7">
        <v>7804</v>
      </c>
      <c r="J83" s="7">
        <v>0</v>
      </c>
      <c r="K83" s="7">
        <v>11964.27</v>
      </c>
      <c r="L83" s="8">
        <v>0.0001</v>
      </c>
      <c r="M83" s="8">
        <f t="shared" si="1"/>
        <v>0.041748729822513285</v>
      </c>
      <c r="N83" s="8">
        <f>K83/'סכום נכסי הקרן'!$C$42</f>
        <v>0.006480300309968453</v>
      </c>
    </row>
    <row r="84" spans="2:14" ht="12.75">
      <c r="B84" s="6" t="s">
        <v>990</v>
      </c>
      <c r="C84" s="17" t="s">
        <v>991</v>
      </c>
      <c r="D84" s="18" t="s">
        <v>431</v>
      </c>
      <c r="E84" s="6"/>
      <c r="F84" s="6" t="s">
        <v>890</v>
      </c>
      <c r="G84" s="6" t="s">
        <v>44</v>
      </c>
      <c r="H84" s="7">
        <v>41345</v>
      </c>
      <c r="I84" s="7">
        <v>5807</v>
      </c>
      <c r="J84" s="7">
        <v>0</v>
      </c>
      <c r="K84" s="7">
        <v>8561.62</v>
      </c>
      <c r="L84" s="8">
        <v>0.0002</v>
      </c>
      <c r="M84" s="8">
        <f t="shared" si="1"/>
        <v>0.029875350541489466</v>
      </c>
      <c r="N84" s="8">
        <f>K84/'סכום נכסי הקרן'!$C$42</f>
        <v>0.004637296612315846</v>
      </c>
    </row>
    <row r="85" spans="2:14" ht="12.75">
      <c r="B85" s="6" t="s">
        <v>992</v>
      </c>
      <c r="C85" s="17" t="s">
        <v>993</v>
      </c>
      <c r="D85" s="18" t="s">
        <v>431</v>
      </c>
      <c r="E85" s="6"/>
      <c r="F85" s="6" t="s">
        <v>890</v>
      </c>
      <c r="G85" s="6" t="s">
        <v>44</v>
      </c>
      <c r="H85" s="7">
        <v>9304</v>
      </c>
      <c r="I85" s="7">
        <v>5963</v>
      </c>
      <c r="J85" s="7">
        <v>0</v>
      </c>
      <c r="K85" s="7">
        <v>1978.41</v>
      </c>
      <c r="L85" s="8">
        <v>0.0001</v>
      </c>
      <c r="M85" s="8">
        <f t="shared" si="1"/>
        <v>0.006903564076049647</v>
      </c>
      <c r="N85" s="8">
        <f>K85/'סכום נכסי הקרן'!$C$42</f>
        <v>0.001071581545405168</v>
      </c>
    </row>
    <row r="86" spans="2:14" ht="12.75">
      <c r="B86" s="6" t="s">
        <v>994</v>
      </c>
      <c r="C86" s="17" t="s">
        <v>995</v>
      </c>
      <c r="D86" s="18" t="s">
        <v>431</v>
      </c>
      <c r="E86" s="6"/>
      <c r="F86" s="6" t="s">
        <v>890</v>
      </c>
      <c r="G86" s="6" t="s">
        <v>44</v>
      </c>
      <c r="H86" s="7">
        <v>14845</v>
      </c>
      <c r="I86" s="7">
        <v>9264</v>
      </c>
      <c r="J86" s="7">
        <v>0</v>
      </c>
      <c r="K86" s="7">
        <v>4904.11</v>
      </c>
      <c r="L86" s="8">
        <v>0.0001</v>
      </c>
      <c r="M86" s="8">
        <f t="shared" si="1"/>
        <v>0.017112649865799218</v>
      </c>
      <c r="N86" s="8">
        <f>K86/'סכום נכסי הקרן'!$C$42</f>
        <v>0.002656251117127864</v>
      </c>
    </row>
    <row r="87" spans="2:14" ht="12.75">
      <c r="B87" s="6" t="s">
        <v>996</v>
      </c>
      <c r="C87" s="17" t="s">
        <v>997</v>
      </c>
      <c r="D87" s="18" t="s">
        <v>431</v>
      </c>
      <c r="E87" s="6"/>
      <c r="F87" s="6" t="s">
        <v>890</v>
      </c>
      <c r="G87" s="6" t="s">
        <v>44</v>
      </c>
      <c r="H87" s="7">
        <v>12357</v>
      </c>
      <c r="I87" s="7">
        <v>11920</v>
      </c>
      <c r="J87" s="7">
        <v>0</v>
      </c>
      <c r="K87" s="7">
        <v>5252.56</v>
      </c>
      <c r="L87" s="8">
        <v>0.0001</v>
      </c>
      <c r="M87" s="8">
        <f t="shared" si="1"/>
        <v>0.01832854894753632</v>
      </c>
      <c r="N87" s="8">
        <f>K87/'סכום נכסי הקרן'!$C$42</f>
        <v>0.002844984791895193</v>
      </c>
    </row>
    <row r="88" spans="2:14" ht="12.75">
      <c r="B88" s="6" t="s">
        <v>998</v>
      </c>
      <c r="C88" s="17" t="s">
        <v>999</v>
      </c>
      <c r="D88" s="18" t="s">
        <v>696</v>
      </c>
      <c r="E88" s="6"/>
      <c r="F88" s="6" t="s">
        <v>890</v>
      </c>
      <c r="G88" s="6" t="s">
        <v>46</v>
      </c>
      <c r="H88" s="7">
        <v>10233</v>
      </c>
      <c r="I88" s="7">
        <v>733.4</v>
      </c>
      <c r="J88" s="7">
        <v>0</v>
      </c>
      <c r="K88" s="7">
        <v>339.34</v>
      </c>
      <c r="L88" s="8">
        <v>0</v>
      </c>
      <c r="M88" s="8">
        <f t="shared" si="1"/>
        <v>0.0011841101862438456</v>
      </c>
      <c r="N88" s="8">
        <f>K88/'סכום נכסי הקרן'!$C$42</f>
        <v>0.00018379935484444054</v>
      </c>
    </row>
    <row r="89" spans="2:14" ht="12.75">
      <c r="B89" s="6" t="s">
        <v>1000</v>
      </c>
      <c r="C89" s="17" t="s">
        <v>1001</v>
      </c>
      <c r="D89" s="18" t="s">
        <v>431</v>
      </c>
      <c r="E89" s="6"/>
      <c r="F89" s="6" t="s">
        <v>890</v>
      </c>
      <c r="G89" s="6" t="s">
        <v>44</v>
      </c>
      <c r="H89" s="7">
        <v>10711</v>
      </c>
      <c r="I89" s="7">
        <v>4291</v>
      </c>
      <c r="J89" s="7">
        <v>0</v>
      </c>
      <c r="K89" s="7">
        <v>1638.97</v>
      </c>
      <c r="L89" s="8">
        <v>0</v>
      </c>
      <c r="M89" s="8">
        <f t="shared" si="1"/>
        <v>0.005719104944740013</v>
      </c>
      <c r="N89" s="8">
        <f>K89/'סכום נכסי הקרן'!$C$42</f>
        <v>0.0008877280267855035</v>
      </c>
    </row>
    <row r="90" spans="2:14" ht="12.75">
      <c r="B90" s="6" t="s">
        <v>1002</v>
      </c>
      <c r="C90" s="17" t="s">
        <v>1003</v>
      </c>
      <c r="D90" s="18" t="s">
        <v>1004</v>
      </c>
      <c r="E90" s="6"/>
      <c r="F90" s="6" t="s">
        <v>890</v>
      </c>
      <c r="G90" s="6" t="s">
        <v>49</v>
      </c>
      <c r="H90" s="7">
        <v>57430</v>
      </c>
      <c r="I90" s="7">
        <v>411.59</v>
      </c>
      <c r="J90" s="7">
        <v>0</v>
      </c>
      <c r="K90" s="7">
        <v>960.07</v>
      </c>
      <c r="L90" s="8">
        <v>0.0001</v>
      </c>
      <c r="M90" s="8">
        <f t="shared" si="1"/>
        <v>0.0033501168931075885</v>
      </c>
      <c r="N90" s="8">
        <f>K90/'סכום נכסי הקרן'!$C$42</f>
        <v>0.00052001015679113</v>
      </c>
    </row>
    <row r="91" spans="2:14" ht="12.75">
      <c r="B91" s="6" t="s">
        <v>1005</v>
      </c>
      <c r="C91" s="17" t="s">
        <v>1006</v>
      </c>
      <c r="D91" s="18" t="s">
        <v>431</v>
      </c>
      <c r="E91" s="6"/>
      <c r="F91" s="6" t="s">
        <v>890</v>
      </c>
      <c r="G91" s="6" t="s">
        <v>44</v>
      </c>
      <c r="H91" s="7">
        <v>11557</v>
      </c>
      <c r="I91" s="7">
        <v>4922</v>
      </c>
      <c r="J91" s="7">
        <v>0</v>
      </c>
      <c r="K91" s="7">
        <v>2028.47</v>
      </c>
      <c r="L91" s="8">
        <v>0.0002</v>
      </c>
      <c r="M91" s="8">
        <f t="shared" si="1"/>
        <v>0.0070782459759829485</v>
      </c>
      <c r="N91" s="8">
        <f>K91/'סכום נכסי הקרן'!$C$42</f>
        <v>0.0010986959312822018</v>
      </c>
    </row>
    <row r="92" spans="2:14" ht="12.75">
      <c r="B92" s="6" t="s">
        <v>1007</v>
      </c>
      <c r="C92" s="17" t="s">
        <v>1008</v>
      </c>
      <c r="D92" s="18" t="s">
        <v>680</v>
      </c>
      <c r="E92" s="6"/>
      <c r="F92" s="6" t="s">
        <v>890</v>
      </c>
      <c r="G92" s="6" t="s">
        <v>44</v>
      </c>
      <c r="H92" s="7">
        <v>8800</v>
      </c>
      <c r="I92" s="7">
        <v>2520</v>
      </c>
      <c r="J92" s="7">
        <v>0</v>
      </c>
      <c r="K92" s="7">
        <v>790.8</v>
      </c>
      <c r="L92" s="8">
        <v>0.0005</v>
      </c>
      <c r="M92" s="8">
        <f t="shared" si="1"/>
        <v>0.002759457580248816</v>
      </c>
      <c r="N92" s="8">
        <f>K92/'סכום נכסי הקרן'!$C$42</f>
        <v>0.00042832713446980486</v>
      </c>
    </row>
    <row r="93" spans="2:14" ht="12.75">
      <c r="B93" s="6" t="s">
        <v>1009</v>
      </c>
      <c r="C93" s="17" t="s">
        <v>1010</v>
      </c>
      <c r="D93" s="18" t="s">
        <v>680</v>
      </c>
      <c r="E93" s="6"/>
      <c r="F93" s="6" t="s">
        <v>890</v>
      </c>
      <c r="G93" s="6" t="s">
        <v>44</v>
      </c>
      <c r="H93" s="7">
        <v>5400</v>
      </c>
      <c r="I93" s="7">
        <v>5778</v>
      </c>
      <c r="J93" s="7">
        <v>0</v>
      </c>
      <c r="K93" s="7">
        <v>1112.63</v>
      </c>
      <c r="L93" s="8">
        <v>0.0003</v>
      </c>
      <c r="M93" s="8">
        <f t="shared" si="1"/>
        <v>0.003882467485473243</v>
      </c>
      <c r="N93" s="8">
        <f>K93/'סכום נכסי הקרן'!$C$42</f>
        <v>0.0006026424122725582</v>
      </c>
    </row>
    <row r="94" spans="2:14" ht="12.75">
      <c r="B94" s="6" t="s">
        <v>1011</v>
      </c>
      <c r="C94" s="17" t="s">
        <v>1012</v>
      </c>
      <c r="D94" s="18" t="s">
        <v>431</v>
      </c>
      <c r="E94" s="6"/>
      <c r="F94" s="6" t="s">
        <v>890</v>
      </c>
      <c r="G94" s="6" t="s">
        <v>44</v>
      </c>
      <c r="H94" s="7">
        <v>12572</v>
      </c>
      <c r="I94" s="7">
        <v>8549</v>
      </c>
      <c r="J94" s="7">
        <v>0</v>
      </c>
      <c r="K94" s="7">
        <v>3832.67</v>
      </c>
      <c r="L94" s="8">
        <v>0.0004</v>
      </c>
      <c r="M94" s="8">
        <f t="shared" si="1"/>
        <v>0.013373912852923912</v>
      </c>
      <c r="N94" s="8">
        <f>K94/'סכום נכסי הקרן'!$C$42</f>
        <v>0.002075918763869989</v>
      </c>
    </row>
    <row r="95" spans="2:14" ht="12.75">
      <c r="B95" s="6" t="s">
        <v>1013</v>
      </c>
      <c r="C95" s="17" t="s">
        <v>1014</v>
      </c>
      <c r="D95" s="18" t="s">
        <v>431</v>
      </c>
      <c r="E95" s="6"/>
      <c r="F95" s="6" t="s">
        <v>890</v>
      </c>
      <c r="G95" s="6" t="s">
        <v>44</v>
      </c>
      <c r="H95" s="7">
        <v>3800</v>
      </c>
      <c r="I95" s="7">
        <v>5469</v>
      </c>
      <c r="J95" s="7">
        <v>0</v>
      </c>
      <c r="K95" s="7">
        <v>741.09</v>
      </c>
      <c r="L95" s="8">
        <v>0.0006</v>
      </c>
      <c r="M95" s="8">
        <f t="shared" si="1"/>
        <v>0.0025859969880457703</v>
      </c>
      <c r="N95" s="8">
        <f>K95/'סכום נכסי הקרן'!$C$42</f>
        <v>0.0004014023218060543</v>
      </c>
    </row>
    <row r="96" spans="2:14" ht="12.75">
      <c r="B96" s="6" t="s">
        <v>1015</v>
      </c>
      <c r="C96" s="17" t="s">
        <v>1016</v>
      </c>
      <c r="D96" s="18" t="s">
        <v>431</v>
      </c>
      <c r="E96" s="6"/>
      <c r="F96" s="6" t="s">
        <v>890</v>
      </c>
      <c r="G96" s="6" t="s">
        <v>44</v>
      </c>
      <c r="H96" s="7">
        <v>5940</v>
      </c>
      <c r="I96" s="7">
        <v>1624</v>
      </c>
      <c r="J96" s="7">
        <v>0.82</v>
      </c>
      <c r="K96" s="7">
        <v>344.81</v>
      </c>
      <c r="L96" s="8">
        <v>0.0009</v>
      </c>
      <c r="M96" s="8">
        <f t="shared" si="1"/>
        <v>0.0012031974813424308</v>
      </c>
      <c r="N96" s="8">
        <f>K96/'סכום נכסי הקרן'!$C$42</f>
        <v>0.00018676211334918237</v>
      </c>
    </row>
    <row r="97" spans="2:14" ht="12.75">
      <c r="B97" s="6" t="s">
        <v>1017</v>
      </c>
      <c r="C97" s="17" t="s">
        <v>1018</v>
      </c>
      <c r="D97" s="18" t="s">
        <v>431</v>
      </c>
      <c r="E97" s="6"/>
      <c r="F97" s="6" t="s">
        <v>890</v>
      </c>
      <c r="G97" s="6" t="s">
        <v>44</v>
      </c>
      <c r="H97" s="7">
        <v>2270</v>
      </c>
      <c r="I97" s="7">
        <v>24072</v>
      </c>
      <c r="J97" s="7">
        <v>0</v>
      </c>
      <c r="K97" s="7">
        <v>1948.59</v>
      </c>
      <c r="L97" s="8">
        <v>0.0004</v>
      </c>
      <c r="M97" s="8">
        <f t="shared" si="1"/>
        <v>0.006799508657431765</v>
      </c>
      <c r="N97" s="8">
        <f>K97/'סכום נכסי הקרן'!$C$42</f>
        <v>0.0010554299076334307</v>
      </c>
    </row>
    <row r="98" spans="2:14" ht="12.75">
      <c r="B98" s="6" t="s">
        <v>1019</v>
      </c>
      <c r="C98" s="17" t="s">
        <v>1020</v>
      </c>
      <c r="D98" s="18" t="s">
        <v>431</v>
      </c>
      <c r="E98" s="6"/>
      <c r="F98" s="6" t="s">
        <v>890</v>
      </c>
      <c r="G98" s="6" t="s">
        <v>44</v>
      </c>
      <c r="H98" s="7">
        <v>4747</v>
      </c>
      <c r="I98" s="7">
        <v>6494</v>
      </c>
      <c r="J98" s="7">
        <v>0</v>
      </c>
      <c r="K98" s="7">
        <v>1099.29</v>
      </c>
      <c r="L98" s="8">
        <v>0.0003</v>
      </c>
      <c r="M98" s="8">
        <f t="shared" si="1"/>
        <v>0.0038359182136971687</v>
      </c>
      <c r="N98" s="8">
        <f>K98/'סכום נכסי הקרן'!$C$42</f>
        <v>0.0005954169646577034</v>
      </c>
    </row>
    <row r="99" spans="2:14" ht="12.75">
      <c r="B99" s="6" t="s">
        <v>1021</v>
      </c>
      <c r="C99" s="17" t="s">
        <v>1022</v>
      </c>
      <c r="D99" s="18" t="s">
        <v>680</v>
      </c>
      <c r="E99" s="6"/>
      <c r="F99" s="6" t="s">
        <v>890</v>
      </c>
      <c r="G99" s="6" t="s">
        <v>44</v>
      </c>
      <c r="H99" s="7">
        <v>5780</v>
      </c>
      <c r="I99" s="7">
        <v>3561</v>
      </c>
      <c r="J99" s="7">
        <v>0</v>
      </c>
      <c r="K99" s="7">
        <v>733.97</v>
      </c>
      <c r="L99" s="8">
        <v>0.0002</v>
      </c>
      <c r="M99" s="8">
        <f t="shared" si="1"/>
        <v>0.0025611520993616887</v>
      </c>
      <c r="N99" s="8">
        <f>K99/'סכום נכסי הקרן'!$C$42</f>
        <v>0.00039754586101011977</v>
      </c>
    </row>
    <row r="100" spans="2:14" ht="12.75">
      <c r="B100" s="6" t="s">
        <v>1023</v>
      </c>
      <c r="C100" s="17" t="s">
        <v>1024</v>
      </c>
      <c r="D100" s="18" t="s">
        <v>431</v>
      </c>
      <c r="E100" s="6"/>
      <c r="F100" s="6" t="s">
        <v>890</v>
      </c>
      <c r="G100" s="6" t="s">
        <v>44</v>
      </c>
      <c r="H100" s="7">
        <v>7040</v>
      </c>
      <c r="I100" s="7">
        <v>2971</v>
      </c>
      <c r="J100" s="7">
        <v>0</v>
      </c>
      <c r="K100" s="7">
        <v>745.86</v>
      </c>
      <c r="L100" s="8">
        <v>0.0012</v>
      </c>
      <c r="M100" s="8">
        <f t="shared" si="1"/>
        <v>0.0026026416676838415</v>
      </c>
      <c r="N100" s="8">
        <f>K100/'סכום נכסי הקרן'!$C$42</f>
        <v>0.0004039859338842295</v>
      </c>
    </row>
    <row r="101" spans="2:14" ht="12.75">
      <c r="B101" s="6" t="s">
        <v>1025</v>
      </c>
      <c r="C101" s="17" t="s">
        <v>1026</v>
      </c>
      <c r="D101" s="18" t="s">
        <v>738</v>
      </c>
      <c r="E101" s="6"/>
      <c r="F101" s="6" t="s">
        <v>890</v>
      </c>
      <c r="G101" s="6" t="s">
        <v>47</v>
      </c>
      <c r="H101" s="7">
        <v>4645</v>
      </c>
      <c r="I101" s="7">
        <v>12528</v>
      </c>
      <c r="J101" s="7">
        <v>0</v>
      </c>
      <c r="K101" s="7">
        <v>2130.49</v>
      </c>
      <c r="L101" s="8">
        <v>0.0005</v>
      </c>
      <c r="M101" s="8">
        <f t="shared" si="1"/>
        <v>0.007434239732099519</v>
      </c>
      <c r="N101" s="8">
        <f>K101/'סכום נכסי הקרן'!$C$42</f>
        <v>0.0011539538147655216</v>
      </c>
    </row>
    <row r="102" spans="2:14" ht="12.75">
      <c r="B102" s="6" t="s">
        <v>1027</v>
      </c>
      <c r="C102" s="17" t="s">
        <v>1028</v>
      </c>
      <c r="D102" s="18" t="s">
        <v>427</v>
      </c>
      <c r="E102" s="6"/>
      <c r="F102" s="6" t="s">
        <v>890</v>
      </c>
      <c r="G102" s="6" t="s">
        <v>49</v>
      </c>
      <c r="H102" s="7">
        <v>9300</v>
      </c>
      <c r="I102" s="7">
        <v>1929.4</v>
      </c>
      <c r="J102" s="7">
        <v>0</v>
      </c>
      <c r="K102" s="7">
        <v>728.79</v>
      </c>
      <c r="L102" s="8">
        <v>0.0003</v>
      </c>
      <c r="M102" s="8">
        <f t="shared" si="1"/>
        <v>0.0025430767449538877</v>
      </c>
      <c r="N102" s="8">
        <f>K102/'סכום נכסי הקרן'!$C$42</f>
        <v>0.00039474017745352695</v>
      </c>
    </row>
    <row r="103" spans="2:14" ht="12.75">
      <c r="B103" s="6" t="s">
        <v>1029</v>
      </c>
      <c r="C103" s="17" t="s">
        <v>1030</v>
      </c>
      <c r="D103" s="18" t="s">
        <v>431</v>
      </c>
      <c r="E103" s="6"/>
      <c r="F103" s="6" t="s">
        <v>890</v>
      </c>
      <c r="G103" s="6" t="s">
        <v>44</v>
      </c>
      <c r="H103" s="7">
        <v>1430</v>
      </c>
      <c r="I103" s="7">
        <v>14259</v>
      </c>
      <c r="J103" s="7">
        <v>0</v>
      </c>
      <c r="K103" s="7">
        <v>727.12</v>
      </c>
      <c r="L103" s="8">
        <v>0</v>
      </c>
      <c r="M103" s="8">
        <f t="shared" si="1"/>
        <v>0.002537249362355234</v>
      </c>
      <c r="N103" s="8">
        <f>K103/'סכום נכסי הקרן'!$C$42</f>
        <v>0.0003938356424072895</v>
      </c>
    </row>
    <row r="104" spans="2:14" ht="12.75">
      <c r="B104" s="6" t="s">
        <v>1031</v>
      </c>
      <c r="C104" s="17" t="s">
        <v>1032</v>
      </c>
      <c r="D104" s="18" t="s">
        <v>431</v>
      </c>
      <c r="E104" s="6"/>
      <c r="F104" s="6" t="s">
        <v>890</v>
      </c>
      <c r="G104" s="6" t="s">
        <v>44</v>
      </c>
      <c r="H104" s="7">
        <v>66782</v>
      </c>
      <c r="I104" s="7">
        <v>3096</v>
      </c>
      <c r="J104" s="7">
        <v>0</v>
      </c>
      <c r="K104" s="7">
        <v>7372.96</v>
      </c>
      <c r="L104" s="8">
        <v>0.0057</v>
      </c>
      <c r="M104" s="8">
        <f t="shared" si="1"/>
        <v>0.025727580122497862</v>
      </c>
      <c r="N104" s="8">
        <f>K104/'סכום נכסי הקרן'!$C$42</f>
        <v>0.0039934734817406335</v>
      </c>
    </row>
    <row r="105" spans="2:14" ht="12.75">
      <c r="B105" s="6" t="s">
        <v>1033</v>
      </c>
      <c r="C105" s="17" t="s">
        <v>1034</v>
      </c>
      <c r="D105" s="18" t="s">
        <v>680</v>
      </c>
      <c r="E105" s="6"/>
      <c r="F105" s="6" t="s">
        <v>890</v>
      </c>
      <c r="G105" s="6" t="s">
        <v>44</v>
      </c>
      <c r="H105" s="7">
        <v>11528</v>
      </c>
      <c r="I105" s="7">
        <v>4395</v>
      </c>
      <c r="J105" s="7">
        <v>0</v>
      </c>
      <c r="K105" s="7">
        <v>1806.73</v>
      </c>
      <c r="L105" s="8">
        <v>0.0006</v>
      </c>
      <c r="M105" s="8">
        <f t="shared" si="1"/>
        <v>0.006304495187105391</v>
      </c>
      <c r="N105" s="8">
        <f>K105/'סכום נכסי הקרן'!$C$42</f>
        <v>0.0009785931761009492</v>
      </c>
    </row>
    <row r="106" spans="2:14" ht="12.75">
      <c r="B106" s="6" t="s">
        <v>1035</v>
      </c>
      <c r="C106" s="17" t="s">
        <v>1036</v>
      </c>
      <c r="D106" s="18" t="s">
        <v>431</v>
      </c>
      <c r="E106" s="6"/>
      <c r="F106" s="6" t="s">
        <v>890</v>
      </c>
      <c r="G106" s="6" t="s">
        <v>44</v>
      </c>
      <c r="H106" s="7">
        <v>12570</v>
      </c>
      <c r="I106" s="7">
        <v>18674</v>
      </c>
      <c r="J106" s="7">
        <v>13.97</v>
      </c>
      <c r="K106" s="7">
        <v>8384.52</v>
      </c>
      <c r="L106" s="8">
        <v>0</v>
      </c>
      <c r="M106" s="8">
        <f t="shared" si="1"/>
        <v>0.029257368829979518</v>
      </c>
      <c r="N106" s="8">
        <f>K106/'סכום נכסי הקרן'!$C$42</f>
        <v>0.004541372566394497</v>
      </c>
    </row>
    <row r="107" spans="2:14" ht="12.75">
      <c r="B107" s="6" t="s">
        <v>1037</v>
      </c>
      <c r="C107" s="17" t="s">
        <v>1038</v>
      </c>
      <c r="D107" s="18" t="s">
        <v>431</v>
      </c>
      <c r="E107" s="6"/>
      <c r="F107" s="6" t="s">
        <v>890</v>
      </c>
      <c r="G107" s="6" t="s">
        <v>44</v>
      </c>
      <c r="H107" s="7">
        <v>9608.51</v>
      </c>
      <c r="I107" s="7">
        <v>3677</v>
      </c>
      <c r="J107" s="7">
        <v>0</v>
      </c>
      <c r="K107" s="7">
        <v>1259.89</v>
      </c>
      <c r="L107" s="8">
        <v>0.0001</v>
      </c>
      <c r="M107" s="8">
        <f t="shared" si="1"/>
        <v>0.004396323989352151</v>
      </c>
      <c r="N107" s="8">
        <f>K107/'סכום נכסי הקרן'!$C$42</f>
        <v>0.0006824039876671251</v>
      </c>
    </row>
    <row r="108" spans="2:14" ht="12.75">
      <c r="B108" s="6" t="s">
        <v>1039</v>
      </c>
      <c r="C108" s="17" t="s">
        <v>1040</v>
      </c>
      <c r="D108" s="18" t="s">
        <v>696</v>
      </c>
      <c r="E108" s="6"/>
      <c r="F108" s="6" t="s">
        <v>890</v>
      </c>
      <c r="G108" s="6" t="s">
        <v>44</v>
      </c>
      <c r="H108" s="7">
        <v>3458</v>
      </c>
      <c r="I108" s="7">
        <v>8091.5</v>
      </c>
      <c r="J108" s="7">
        <v>0</v>
      </c>
      <c r="K108" s="7">
        <v>997.78</v>
      </c>
      <c r="L108" s="8">
        <v>0.0025</v>
      </c>
      <c r="M108" s="8">
        <f t="shared" si="1"/>
        <v>0.0034817040774161147</v>
      </c>
      <c r="N108" s="8">
        <f>K108/'סכום נכסי הקרן'!$C$42</f>
        <v>0.0005404353164280247</v>
      </c>
    </row>
    <row r="109" spans="2:14" ht="12.75">
      <c r="B109" s="6" t="s">
        <v>1041</v>
      </c>
      <c r="C109" s="17" t="s">
        <v>1042</v>
      </c>
      <c r="D109" s="18" t="s">
        <v>431</v>
      </c>
      <c r="E109" s="6"/>
      <c r="F109" s="6" t="s">
        <v>890</v>
      </c>
      <c r="G109" s="6" t="s">
        <v>44</v>
      </c>
      <c r="H109" s="7">
        <v>4161</v>
      </c>
      <c r="I109" s="7">
        <v>26585</v>
      </c>
      <c r="J109" s="7">
        <v>7.09</v>
      </c>
      <c r="K109" s="7">
        <v>3951.81</v>
      </c>
      <c r="L109" s="8">
        <v>0.0001</v>
      </c>
      <c r="M109" s="8">
        <f t="shared" si="1"/>
        <v>0.01378964600430333</v>
      </c>
      <c r="N109" s="8">
        <f>K109/'סכום נכסי הקרן'!$C$42</f>
        <v>0.002140449485671623</v>
      </c>
    </row>
    <row r="110" spans="2:14" ht="12.75">
      <c r="B110" s="6" t="s">
        <v>1043</v>
      </c>
      <c r="C110" s="17" t="s">
        <v>1044</v>
      </c>
      <c r="D110" s="18" t="s">
        <v>431</v>
      </c>
      <c r="E110" s="6"/>
      <c r="F110" s="6" t="s">
        <v>890</v>
      </c>
      <c r="G110" s="6" t="s">
        <v>44</v>
      </c>
      <c r="H110" s="7">
        <v>21011</v>
      </c>
      <c r="I110" s="7">
        <v>29300</v>
      </c>
      <c r="J110" s="7">
        <v>73.21</v>
      </c>
      <c r="K110" s="7">
        <v>22026.3</v>
      </c>
      <c r="L110" s="8">
        <v>0</v>
      </c>
      <c r="M110" s="8">
        <f t="shared" si="1"/>
        <v>0.07685968702558738</v>
      </c>
      <c r="N110" s="8">
        <f>K110/'סכום נכסי הקרן'!$C$42</f>
        <v>0.011930275622119705</v>
      </c>
    </row>
    <row r="111" spans="2:14" ht="12.75">
      <c r="B111" s="6" t="s">
        <v>1045</v>
      </c>
      <c r="C111" s="17" t="s">
        <v>1046</v>
      </c>
      <c r="D111" s="18" t="s">
        <v>431</v>
      </c>
      <c r="E111" s="6"/>
      <c r="F111" s="6" t="s">
        <v>890</v>
      </c>
      <c r="G111" s="6" t="s">
        <v>44</v>
      </c>
      <c r="H111" s="7">
        <v>13135</v>
      </c>
      <c r="I111" s="7">
        <v>10392</v>
      </c>
      <c r="J111" s="7">
        <v>0</v>
      </c>
      <c r="K111" s="7">
        <v>4867.55</v>
      </c>
      <c r="L111" s="8">
        <v>0.0009</v>
      </c>
      <c r="M111" s="8">
        <f t="shared" si="1"/>
        <v>0.01698507554974725</v>
      </c>
      <c r="N111" s="8">
        <f>K111/'סכום נכסי הקרן'!$C$42</f>
        <v>0.002636448840906043</v>
      </c>
    </row>
    <row r="112" spans="2:14" ht="12.75">
      <c r="B112" s="6" t="s">
        <v>1047</v>
      </c>
      <c r="C112" s="17" t="s">
        <v>1048</v>
      </c>
      <c r="D112" s="18" t="s">
        <v>148</v>
      </c>
      <c r="E112" s="6"/>
      <c r="F112" s="6" t="s">
        <v>890</v>
      </c>
      <c r="G112" s="6" t="s">
        <v>44</v>
      </c>
      <c r="H112" s="7">
        <v>1885</v>
      </c>
      <c r="I112" s="7">
        <v>8183</v>
      </c>
      <c r="J112" s="7">
        <v>0</v>
      </c>
      <c r="K112" s="7">
        <v>550.05</v>
      </c>
      <c r="L112" s="8">
        <v>0.0002</v>
      </c>
      <c r="M112" s="8">
        <f t="shared" si="1"/>
        <v>0.001919372334365024</v>
      </c>
      <c r="N112" s="8">
        <f>K112/'סכום נכסי הקרן'!$C$42</f>
        <v>0.0002979278456185081</v>
      </c>
    </row>
    <row r="113" spans="2:14" ht="12.75">
      <c r="B113" s="6" t="s">
        <v>1049</v>
      </c>
      <c r="C113" s="17" t="s">
        <v>1050</v>
      </c>
      <c r="D113" s="18" t="s">
        <v>431</v>
      </c>
      <c r="E113" s="6"/>
      <c r="F113" s="6" t="s">
        <v>890</v>
      </c>
      <c r="G113" s="6" t="s">
        <v>44</v>
      </c>
      <c r="H113" s="7">
        <v>5151</v>
      </c>
      <c r="I113" s="7">
        <v>3496</v>
      </c>
      <c r="J113" s="7">
        <v>0</v>
      </c>
      <c r="K113" s="7">
        <v>642.16</v>
      </c>
      <c r="L113" s="8">
        <v>0</v>
      </c>
      <c r="M113" s="8">
        <f t="shared" si="1"/>
        <v>0.002240785634462038</v>
      </c>
      <c r="N113" s="8">
        <f>K113/'סכום נכסי הקרן'!$C$42</f>
        <v>0.0003478180989771496</v>
      </c>
    </row>
    <row r="114" spans="2:14" ht="12.75">
      <c r="B114" s="6" t="s">
        <v>1051</v>
      </c>
      <c r="C114" s="17" t="s">
        <v>1052</v>
      </c>
      <c r="D114" s="18" t="s">
        <v>431</v>
      </c>
      <c r="E114" s="6"/>
      <c r="F114" s="6" t="s">
        <v>890</v>
      </c>
      <c r="G114" s="6" t="s">
        <v>44</v>
      </c>
      <c r="H114" s="7">
        <v>2210</v>
      </c>
      <c r="I114" s="7">
        <v>8740</v>
      </c>
      <c r="J114" s="7">
        <v>4.89</v>
      </c>
      <c r="K114" s="7">
        <v>693.68</v>
      </c>
      <c r="L114" s="8">
        <v>0</v>
      </c>
      <c r="M114" s="8">
        <f t="shared" si="1"/>
        <v>0.0024205621323558405</v>
      </c>
      <c r="N114" s="8">
        <f>K114/'סכום נכסי הקרן'!$C$42</f>
        <v>0.000375723275972451</v>
      </c>
    </row>
    <row r="115" spans="2:14" ht="12.75">
      <c r="B115" s="6" t="s">
        <v>1053</v>
      </c>
      <c r="C115" s="17" t="s">
        <v>1054</v>
      </c>
      <c r="D115" s="18" t="s">
        <v>431</v>
      </c>
      <c r="E115" s="6"/>
      <c r="F115" s="6" t="s">
        <v>890</v>
      </c>
      <c r="G115" s="6" t="s">
        <v>44</v>
      </c>
      <c r="H115" s="7">
        <v>650</v>
      </c>
      <c r="I115" s="7">
        <v>6617</v>
      </c>
      <c r="J115" s="7">
        <v>0</v>
      </c>
      <c r="K115" s="7">
        <v>153.38</v>
      </c>
      <c r="L115" s="8">
        <v>0</v>
      </c>
      <c r="M115" s="8">
        <f t="shared" si="1"/>
        <v>0.000535211941905113</v>
      </c>
      <c r="N115" s="8">
        <f>K115/'סכום נכסי הקרן'!$C$42</f>
        <v>8.307639843826337E-05</v>
      </c>
    </row>
    <row r="116" spans="2:14" ht="12.75">
      <c r="B116" s="6" t="s">
        <v>1055</v>
      </c>
      <c r="C116" s="17" t="s">
        <v>1056</v>
      </c>
      <c r="D116" s="18" t="s">
        <v>431</v>
      </c>
      <c r="E116" s="6"/>
      <c r="F116" s="6" t="s">
        <v>890</v>
      </c>
      <c r="G116" s="6" t="s">
        <v>44</v>
      </c>
      <c r="H116" s="7">
        <v>10600</v>
      </c>
      <c r="I116" s="7">
        <v>2606</v>
      </c>
      <c r="J116" s="7">
        <v>0</v>
      </c>
      <c r="K116" s="7">
        <v>985.06</v>
      </c>
      <c r="L116" s="8">
        <v>0.0001</v>
      </c>
      <c r="M116" s="8">
        <f t="shared" si="1"/>
        <v>0.003437318265047924</v>
      </c>
      <c r="N116" s="8">
        <f>K116/'סכום נכסי הקרן'!$C$42</f>
        <v>0.0005335456842195574</v>
      </c>
    </row>
    <row r="117" spans="2:14" ht="12.75">
      <c r="B117" s="6" t="s">
        <v>1057</v>
      </c>
      <c r="C117" s="17" t="s">
        <v>1058</v>
      </c>
      <c r="D117" s="18" t="s">
        <v>431</v>
      </c>
      <c r="E117" s="6"/>
      <c r="F117" s="6" t="s">
        <v>890</v>
      </c>
      <c r="G117" s="6" t="s">
        <v>44</v>
      </c>
      <c r="H117" s="7">
        <v>49302</v>
      </c>
      <c r="I117" s="7">
        <v>4870</v>
      </c>
      <c r="J117" s="7">
        <v>0</v>
      </c>
      <c r="K117" s="7">
        <v>8561.99</v>
      </c>
      <c r="L117" s="8">
        <v>0.0002</v>
      </c>
      <c r="M117" s="8">
        <f t="shared" si="1"/>
        <v>0.02987664163823288</v>
      </c>
      <c r="N117" s="8">
        <f>K117/'סכום נכסי הקרן'!$C$42</f>
        <v>0.004637497018284174</v>
      </c>
    </row>
    <row r="118" spans="2:14" ht="12.75">
      <c r="B118" s="6" t="s">
        <v>1059</v>
      </c>
      <c r="C118" s="17" t="s">
        <v>1060</v>
      </c>
      <c r="D118" s="18" t="s">
        <v>431</v>
      </c>
      <c r="E118" s="6"/>
      <c r="F118" s="6" t="s">
        <v>890</v>
      </c>
      <c r="G118" s="6" t="s">
        <v>44</v>
      </c>
      <c r="H118" s="7">
        <v>3170</v>
      </c>
      <c r="I118" s="7">
        <v>6611</v>
      </c>
      <c r="J118" s="7">
        <v>0</v>
      </c>
      <c r="K118" s="7">
        <v>747.32</v>
      </c>
      <c r="L118" s="8">
        <v>0.0003</v>
      </c>
      <c r="M118" s="8">
        <f t="shared" si="1"/>
        <v>0.0026077362656443414</v>
      </c>
      <c r="N118" s="8">
        <f>K118/'סכום נכסי הקרן'!$C$42</f>
        <v>0.000404776725002497</v>
      </c>
    </row>
    <row r="119" spans="2:14" ht="12.75">
      <c r="B119" s="6" t="s">
        <v>1061</v>
      </c>
      <c r="C119" s="17" t="s">
        <v>1062</v>
      </c>
      <c r="D119" s="18" t="s">
        <v>427</v>
      </c>
      <c r="E119" s="6"/>
      <c r="F119" s="6" t="s">
        <v>890</v>
      </c>
      <c r="G119" s="6" t="s">
        <v>49</v>
      </c>
      <c r="H119" s="7">
        <v>16559</v>
      </c>
      <c r="I119" s="7">
        <v>10626</v>
      </c>
      <c r="J119" s="7">
        <v>0</v>
      </c>
      <c r="K119" s="7">
        <v>7146.63</v>
      </c>
      <c r="L119" s="8">
        <v>0.0001</v>
      </c>
      <c r="M119" s="8">
        <f t="shared" si="1"/>
        <v>0.024937812755100652</v>
      </c>
      <c r="N119" s="8">
        <f>K119/'סכום נכסי הקרן'!$C$42</f>
        <v>0.0038708846092766085</v>
      </c>
    </row>
    <row r="120" spans="2:14" ht="12.75">
      <c r="B120" s="13" t="s">
        <v>1063</v>
      </c>
      <c r="C120" s="14"/>
      <c r="D120" s="20"/>
      <c r="E120" s="13"/>
      <c r="F120" s="13"/>
      <c r="G120" s="13"/>
      <c r="H120" s="15">
        <v>52929</v>
      </c>
      <c r="K120" s="15">
        <v>15588.19</v>
      </c>
      <c r="M120" s="16">
        <f t="shared" si="1"/>
        <v>0.054394219850605455</v>
      </c>
      <c r="N120" s="16">
        <f>K120/'סכום נכסי הקרן'!$C$42</f>
        <v>0.00844315219305876</v>
      </c>
    </row>
    <row r="121" spans="2:14" ht="12.75">
      <c r="B121" s="6" t="s">
        <v>1064</v>
      </c>
      <c r="C121" s="17" t="s">
        <v>1065</v>
      </c>
      <c r="D121" s="18" t="s">
        <v>431</v>
      </c>
      <c r="E121" s="6"/>
      <c r="F121" s="6" t="s">
        <v>916</v>
      </c>
      <c r="G121" s="6" t="s">
        <v>44</v>
      </c>
      <c r="H121" s="7">
        <v>11070</v>
      </c>
      <c r="I121" s="7">
        <v>5695</v>
      </c>
      <c r="J121" s="7">
        <v>0</v>
      </c>
      <c r="K121" s="7">
        <v>2248.14</v>
      </c>
      <c r="L121" s="8">
        <v>0.0002</v>
      </c>
      <c r="M121" s="8">
        <f t="shared" si="1"/>
        <v>0.007844773601998702</v>
      </c>
      <c r="N121" s="8">
        <f>K121/'סכום נכסי הקרן'!$C$42</f>
        <v>0.0012176774963163217</v>
      </c>
    </row>
    <row r="122" spans="2:14" ht="12.75">
      <c r="B122" s="6" t="s">
        <v>1066</v>
      </c>
      <c r="C122" s="17" t="s">
        <v>1067</v>
      </c>
      <c r="D122" s="18" t="s">
        <v>431</v>
      </c>
      <c r="E122" s="6"/>
      <c r="F122" s="6" t="s">
        <v>916</v>
      </c>
      <c r="G122" s="6" t="s">
        <v>44</v>
      </c>
      <c r="H122" s="7">
        <v>12698</v>
      </c>
      <c r="I122" s="7">
        <v>5344</v>
      </c>
      <c r="J122" s="7">
        <v>0</v>
      </c>
      <c r="K122" s="7">
        <v>2419.82</v>
      </c>
      <c r="L122" s="8">
        <v>0.0001</v>
      </c>
      <c r="M122" s="8">
        <f t="shared" si="1"/>
        <v>0.008443842490942956</v>
      </c>
      <c r="N122" s="8">
        <f>K122/'סכום נכסי הקרן'!$C$42</f>
        <v>0.0013106658656205404</v>
      </c>
    </row>
    <row r="123" spans="2:14" ht="12.75">
      <c r="B123" s="6" t="s">
        <v>1068</v>
      </c>
      <c r="C123" s="17" t="s">
        <v>1069</v>
      </c>
      <c r="D123" s="18" t="s">
        <v>431</v>
      </c>
      <c r="E123" s="6"/>
      <c r="F123" s="6" t="s">
        <v>916</v>
      </c>
      <c r="G123" s="6" t="s">
        <v>44</v>
      </c>
      <c r="H123" s="7">
        <v>7975</v>
      </c>
      <c r="I123" s="7">
        <v>12437</v>
      </c>
      <c r="J123" s="7">
        <v>0</v>
      </c>
      <c r="K123" s="7">
        <v>3536.94</v>
      </c>
      <c r="L123" s="8">
        <v>0.0001</v>
      </c>
      <c r="M123" s="8">
        <f t="shared" si="1"/>
        <v>0.012341977609870065</v>
      </c>
      <c r="N123" s="8">
        <f>K123/'סכום נכסי הקרן'!$C$42</f>
        <v>0.001915740231400647</v>
      </c>
    </row>
    <row r="124" spans="2:14" ht="12.75">
      <c r="B124" s="6" t="s">
        <v>1070</v>
      </c>
      <c r="C124" s="17" t="s">
        <v>1071</v>
      </c>
      <c r="D124" s="18" t="s">
        <v>431</v>
      </c>
      <c r="E124" s="6"/>
      <c r="F124" s="6" t="s">
        <v>916</v>
      </c>
      <c r="G124" s="6" t="s">
        <v>44</v>
      </c>
      <c r="H124" s="7">
        <v>8940</v>
      </c>
      <c r="I124" s="7">
        <v>10745</v>
      </c>
      <c r="J124" s="7">
        <v>0</v>
      </c>
      <c r="K124" s="7">
        <v>3425.51</v>
      </c>
      <c r="L124" s="8">
        <v>0.0035</v>
      </c>
      <c r="M124" s="8">
        <f t="shared" si="1"/>
        <v>0.011953148123062876</v>
      </c>
      <c r="N124" s="8">
        <f>K124/'סכום נכסי הקרן'!$C$42</f>
        <v>0.0018553855366687678</v>
      </c>
    </row>
    <row r="125" spans="2:14" ht="12.75">
      <c r="B125" s="6" t="s">
        <v>1072</v>
      </c>
      <c r="C125" s="17" t="s">
        <v>1073</v>
      </c>
      <c r="D125" s="18" t="s">
        <v>680</v>
      </c>
      <c r="E125" s="6"/>
      <c r="F125" s="6" t="s">
        <v>916</v>
      </c>
      <c r="G125" s="6" t="s">
        <v>44</v>
      </c>
      <c r="H125" s="7">
        <v>7510</v>
      </c>
      <c r="I125" s="7">
        <v>8068</v>
      </c>
      <c r="J125" s="7">
        <v>0</v>
      </c>
      <c r="K125" s="7">
        <v>2160.66</v>
      </c>
      <c r="L125" s="8">
        <v>0.0001</v>
      </c>
      <c r="M125" s="8">
        <f t="shared" si="1"/>
        <v>0.007539516458447656</v>
      </c>
      <c r="N125" s="8">
        <f>K125/'סכום נכסי הקרן'!$C$42</f>
        <v>0.001170295025750542</v>
      </c>
    </row>
    <row r="126" spans="2:14" ht="12.75">
      <c r="B126" s="6" t="s">
        <v>1074</v>
      </c>
      <c r="C126" s="17" t="s">
        <v>1075</v>
      </c>
      <c r="D126" s="18" t="s">
        <v>431</v>
      </c>
      <c r="E126" s="6"/>
      <c r="F126" s="6" t="s">
        <v>916</v>
      </c>
      <c r="G126" s="6" t="s">
        <v>44</v>
      </c>
      <c r="H126" s="7">
        <v>1466</v>
      </c>
      <c r="I126" s="7">
        <v>11329</v>
      </c>
      <c r="J126" s="7">
        <v>0</v>
      </c>
      <c r="K126" s="7">
        <v>592.25</v>
      </c>
      <c r="L126" s="8">
        <v>0</v>
      </c>
      <c r="M126" s="8">
        <f t="shared" si="1"/>
        <v>0.0020666271521274167</v>
      </c>
      <c r="N126" s="8">
        <f>K126/'סכום נכסי הקרן'!$C$42</f>
        <v>0.00032078495876295137</v>
      </c>
    </row>
    <row r="127" spans="2:14" ht="12.75">
      <c r="B127" s="6" t="s">
        <v>1076</v>
      </c>
      <c r="C127" s="17" t="s">
        <v>1077</v>
      </c>
      <c r="D127" s="18" t="s">
        <v>696</v>
      </c>
      <c r="E127" s="6"/>
      <c r="F127" s="6" t="s">
        <v>916</v>
      </c>
      <c r="G127" s="6" t="s">
        <v>44</v>
      </c>
      <c r="H127" s="7">
        <v>770</v>
      </c>
      <c r="I127" s="7">
        <v>10289</v>
      </c>
      <c r="J127" s="7">
        <v>0</v>
      </c>
      <c r="K127" s="7">
        <v>282.52</v>
      </c>
      <c r="L127" s="8">
        <v>0</v>
      </c>
      <c r="M127" s="8">
        <f t="shared" si="1"/>
        <v>0.0009858395998632971</v>
      </c>
      <c r="N127" s="8">
        <f>K127/'סכום נכסי הקרן'!$C$42</f>
        <v>0.00015302349776227778</v>
      </c>
    </row>
    <row r="128" spans="2:14" ht="12.75">
      <c r="B128" s="6" t="s">
        <v>1078</v>
      </c>
      <c r="C128" s="17" t="s">
        <v>1079</v>
      </c>
      <c r="D128" s="18" t="s">
        <v>696</v>
      </c>
      <c r="E128" s="6"/>
      <c r="F128" s="6" t="s">
        <v>916</v>
      </c>
      <c r="G128" s="6" t="s">
        <v>44</v>
      </c>
      <c r="H128" s="7">
        <v>2500</v>
      </c>
      <c r="I128" s="7">
        <v>10346</v>
      </c>
      <c r="J128" s="7">
        <v>0</v>
      </c>
      <c r="K128" s="7">
        <v>922.35</v>
      </c>
      <c r="L128" s="8">
        <v>0.0013</v>
      </c>
      <c r="M128" s="8">
        <f t="shared" si="1"/>
        <v>0.003218494814292483</v>
      </c>
      <c r="N128" s="8">
        <f>K128/'סכום נכסי הקרן'!$C$42</f>
        <v>0.000499579580776713</v>
      </c>
    </row>
    <row r="129" spans="2:14" ht="12.75">
      <c r="B129" s="13" t="s">
        <v>918</v>
      </c>
      <c r="C129" s="14"/>
      <c r="D129" s="20"/>
      <c r="E129" s="13"/>
      <c r="F129" s="13"/>
      <c r="G129" s="13"/>
      <c r="H129" s="15">
        <v>0</v>
      </c>
      <c r="K129" s="15">
        <v>0</v>
      </c>
      <c r="M129" s="16">
        <f t="shared" si="1"/>
        <v>0</v>
      </c>
      <c r="N129" s="16">
        <f>K129/'סכום נכסי הקרן'!$C$42</f>
        <v>0</v>
      </c>
    </row>
    <row r="130" spans="2:14" ht="12.75">
      <c r="B130" s="13" t="s">
        <v>919</v>
      </c>
      <c r="C130" s="14"/>
      <c r="D130" s="20"/>
      <c r="E130" s="13"/>
      <c r="F130" s="13"/>
      <c r="G130" s="13"/>
      <c r="H130" s="15">
        <v>0</v>
      </c>
      <c r="K130" s="15">
        <v>0</v>
      </c>
      <c r="M130" s="16">
        <f t="shared" si="1"/>
        <v>0</v>
      </c>
      <c r="N130" s="16">
        <f>K130/'סכום נכסי הקרן'!$C$42</f>
        <v>0</v>
      </c>
    </row>
    <row r="133" spans="2:7" ht="12.75">
      <c r="B133" s="6" t="s">
        <v>103</v>
      </c>
      <c r="C133" s="17"/>
      <c r="D133" s="18"/>
      <c r="E133" s="6"/>
      <c r="F133" s="6"/>
      <c r="G133" s="6"/>
    </row>
    <row r="137" ht="12.75">
      <c r="B1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1"/>
  <sheetViews>
    <sheetView rightToLeft="1" workbookViewId="0" topLeftCell="A1">
      <selection activeCell="O12" sqref="O12:O34"/>
    </sheetView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5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1080</v>
      </c>
    </row>
    <row r="8" spans="2:15" ht="12.75">
      <c r="B8" s="3" t="s">
        <v>77</v>
      </c>
      <c r="C8" s="3" t="s">
        <v>78</v>
      </c>
      <c r="D8" s="3" t="s">
        <v>106</v>
      </c>
      <c r="E8" s="3" t="s">
        <v>79</v>
      </c>
      <c r="F8" s="3" t="s">
        <v>154</v>
      </c>
      <c r="G8" s="3" t="s">
        <v>80</v>
      </c>
      <c r="H8" s="3" t="s">
        <v>81</v>
      </c>
      <c r="I8" s="3" t="s">
        <v>82</v>
      </c>
      <c r="J8" s="3" t="s">
        <v>109</v>
      </c>
      <c r="K8" s="3" t="s">
        <v>43</v>
      </c>
      <c r="L8" s="3" t="s">
        <v>85</v>
      </c>
      <c r="M8" s="3" t="s">
        <v>111</v>
      </c>
      <c r="N8" s="3" t="s">
        <v>112</v>
      </c>
      <c r="O8" s="3" t="s">
        <v>87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1081</v>
      </c>
      <c r="C11" s="12"/>
      <c r="D11" s="19"/>
      <c r="E11" s="3"/>
      <c r="F11" s="3"/>
      <c r="G11" s="3"/>
      <c r="H11" s="3"/>
      <c r="I11" s="3"/>
      <c r="J11" s="9">
        <v>682855.8</v>
      </c>
      <c r="L11" s="9">
        <v>49038.92</v>
      </c>
      <c r="N11" s="10">
        <f>L11/$L$11</f>
        <v>1</v>
      </c>
      <c r="O11" s="10">
        <f>L11/'סכום נכסי הקרן'!$C$42</f>
        <v>0.02656133040097876</v>
      </c>
    </row>
    <row r="12" spans="2:15" ht="12.75">
      <c r="B12" s="3" t="s">
        <v>1082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f aca="true" t="shared" si="0" ref="N12:N34">L12/$L$11</f>
        <v>0</v>
      </c>
      <c r="O12" s="10">
        <f>L12/'סכום נכסי הקרן'!$C$42</f>
        <v>0</v>
      </c>
    </row>
    <row r="13" spans="2:15" ht="12.75">
      <c r="B13" s="13" t="s">
        <v>165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f t="shared" si="0"/>
        <v>0</v>
      </c>
      <c r="O13" s="16">
        <f>L13/'סכום נכסי הקרן'!$C$42</f>
        <v>0</v>
      </c>
    </row>
    <row r="14" spans="2:15" ht="12.75">
      <c r="B14" s="13" t="s">
        <v>1083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f t="shared" si="0"/>
        <v>0</v>
      </c>
      <c r="O14" s="16">
        <f>L14/'סכום נכסי הקרן'!$C$42</f>
        <v>0</v>
      </c>
    </row>
    <row r="15" spans="2:15" ht="12.75">
      <c r="B15" s="13" t="s">
        <v>508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f t="shared" si="0"/>
        <v>0</v>
      </c>
      <c r="O15" s="16">
        <f>L15/'סכום נכסי הקרן'!$C$42</f>
        <v>0</v>
      </c>
    </row>
    <row r="16" spans="2:15" ht="12.75">
      <c r="B16" s="13" t="s">
        <v>1084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f t="shared" si="0"/>
        <v>0</v>
      </c>
      <c r="O16" s="16">
        <f>L16/'סכום נכסי הקרן'!$C$42</f>
        <v>0</v>
      </c>
    </row>
    <row r="17" spans="2:15" ht="12.75">
      <c r="B17" s="3" t="s">
        <v>1085</v>
      </c>
      <c r="C17" s="12"/>
      <c r="D17" s="19"/>
      <c r="E17" s="3"/>
      <c r="F17" s="3"/>
      <c r="G17" s="3"/>
      <c r="H17" s="3"/>
      <c r="I17" s="3"/>
      <c r="J17" s="9">
        <v>682855.8</v>
      </c>
      <c r="L17" s="9">
        <v>49038.92</v>
      </c>
      <c r="N17" s="10">
        <f t="shared" si="0"/>
        <v>1</v>
      </c>
      <c r="O17" s="10">
        <f>L17/'סכום נכסי הקרן'!$C$42</f>
        <v>0.02656133040097876</v>
      </c>
    </row>
    <row r="18" spans="2:15" ht="12.75">
      <c r="B18" s="13" t="s">
        <v>165</v>
      </c>
      <c r="C18" s="14"/>
      <c r="D18" s="20"/>
      <c r="E18" s="13"/>
      <c r="F18" s="13"/>
      <c r="G18" s="13"/>
      <c r="H18" s="13"/>
      <c r="I18" s="13"/>
      <c r="J18" s="15">
        <v>390482.52</v>
      </c>
      <c r="L18" s="15">
        <v>38444.87</v>
      </c>
      <c r="N18" s="16">
        <f t="shared" si="0"/>
        <v>0.7839664902897536</v>
      </c>
      <c r="O18" s="16">
        <f>L18/'סכום נכסי הקרן'!$C$42</f>
        <v>0.020823192971881854</v>
      </c>
    </row>
    <row r="19" spans="2:15" ht="12.75">
      <c r="B19" s="6" t="s">
        <v>1086</v>
      </c>
      <c r="C19" s="17" t="s">
        <v>1087</v>
      </c>
      <c r="D19" s="18" t="s">
        <v>148</v>
      </c>
      <c r="E19" s="6"/>
      <c r="F19" s="6" t="s">
        <v>1088</v>
      </c>
      <c r="G19" s="6" t="s">
        <v>1089</v>
      </c>
      <c r="H19" s="6" t="s">
        <v>150</v>
      </c>
      <c r="I19" s="6" t="s">
        <v>44</v>
      </c>
      <c r="J19" s="7">
        <v>3948.01</v>
      </c>
      <c r="K19" s="7">
        <v>18545</v>
      </c>
      <c r="L19" s="7">
        <v>2610.88</v>
      </c>
      <c r="M19" s="8">
        <v>0.0001</v>
      </c>
      <c r="N19" s="8">
        <f t="shared" si="0"/>
        <v>0.05324097675886827</v>
      </c>
      <c r="O19" s="8">
        <f>L19/'סכום נכסי הקרן'!$C$42</f>
        <v>0.0014141511745631313</v>
      </c>
    </row>
    <row r="20" spans="2:15" ht="12.75">
      <c r="B20" s="6" t="s">
        <v>1090</v>
      </c>
      <c r="C20" s="17" t="s">
        <v>1091</v>
      </c>
      <c r="D20" s="18" t="s">
        <v>148</v>
      </c>
      <c r="E20" s="6"/>
      <c r="F20" s="6" t="s">
        <v>1088</v>
      </c>
      <c r="G20" s="6" t="s">
        <v>1092</v>
      </c>
      <c r="H20" s="6" t="s">
        <v>150</v>
      </c>
      <c r="I20" s="6" t="s">
        <v>44</v>
      </c>
      <c r="J20" s="7">
        <v>1139.15</v>
      </c>
      <c r="K20" s="7">
        <v>233047</v>
      </c>
      <c r="L20" s="7">
        <v>9466.86</v>
      </c>
      <c r="M20" s="8">
        <v>0.0003</v>
      </c>
      <c r="N20" s="8">
        <f t="shared" si="0"/>
        <v>0.19304788930914468</v>
      </c>
      <c r="O20" s="8">
        <f>L20/'סכום נכסי הקרן'!$C$42</f>
        <v>0.005127608771151767</v>
      </c>
    </row>
    <row r="21" spans="2:15" ht="12.75">
      <c r="B21" s="6" t="s">
        <v>1093</v>
      </c>
      <c r="C21" s="17" t="s">
        <v>1094</v>
      </c>
      <c r="D21" s="18" t="s">
        <v>148</v>
      </c>
      <c r="E21" s="6"/>
      <c r="F21" s="6" t="s">
        <v>1088</v>
      </c>
      <c r="G21" s="6" t="s">
        <v>1095</v>
      </c>
      <c r="H21" s="6" t="s">
        <v>150</v>
      </c>
      <c r="I21" s="6" t="s">
        <v>44</v>
      </c>
      <c r="J21" s="7">
        <v>114251.35</v>
      </c>
      <c r="K21" s="7">
        <v>2037</v>
      </c>
      <c r="L21" s="7">
        <v>8299.15</v>
      </c>
      <c r="M21" s="8">
        <v>0.0002</v>
      </c>
      <c r="N21" s="8">
        <f t="shared" si="0"/>
        <v>0.16923598643689544</v>
      </c>
      <c r="O21" s="8">
        <f>L21/'סכום נכסי הקרן'!$C$42</f>
        <v>0.00449513295148594</v>
      </c>
    </row>
    <row r="22" spans="2:15" ht="12.75">
      <c r="B22" s="6" t="s">
        <v>1096</v>
      </c>
      <c r="C22" s="17" t="s">
        <v>1097</v>
      </c>
      <c r="D22" s="18" t="s">
        <v>148</v>
      </c>
      <c r="E22" s="6"/>
      <c r="F22" s="6" t="s">
        <v>1088</v>
      </c>
      <c r="G22" s="6" t="s">
        <v>422</v>
      </c>
      <c r="H22" s="6" t="s">
        <v>150</v>
      </c>
      <c r="I22" s="6" t="s">
        <v>44</v>
      </c>
      <c r="J22" s="7">
        <v>118430.97</v>
      </c>
      <c r="K22" s="7">
        <v>1514</v>
      </c>
      <c r="L22" s="7">
        <v>6394</v>
      </c>
      <c r="M22" s="8">
        <v>0.0009</v>
      </c>
      <c r="N22" s="8">
        <f t="shared" si="0"/>
        <v>0.13038623199695262</v>
      </c>
      <c r="O22" s="8">
        <f>L22/'סכום נכסי הקרן'!$C$42</f>
        <v>0.0034632317878097274</v>
      </c>
    </row>
    <row r="23" spans="2:15" ht="12.75">
      <c r="B23" s="6" t="s">
        <v>1098</v>
      </c>
      <c r="C23" s="17" t="s">
        <v>1099</v>
      </c>
      <c r="D23" s="18" t="s">
        <v>148</v>
      </c>
      <c r="E23" s="6"/>
      <c r="F23" s="6" t="s">
        <v>1088</v>
      </c>
      <c r="G23" s="6" t="s">
        <v>422</v>
      </c>
      <c r="H23" s="6" t="s">
        <v>150</v>
      </c>
      <c r="I23" s="6" t="s">
        <v>44</v>
      </c>
      <c r="J23" s="7">
        <v>74626</v>
      </c>
      <c r="K23" s="7">
        <v>1354</v>
      </c>
      <c r="L23" s="7">
        <v>3603.21</v>
      </c>
      <c r="M23" s="8">
        <v>0.0003</v>
      </c>
      <c r="N23" s="8">
        <f t="shared" si="0"/>
        <v>0.07347653659583042</v>
      </c>
      <c r="O23" s="8">
        <f>L23/'סכום נכסי הקרן'!$C$42</f>
        <v>0.001951634565241459</v>
      </c>
    </row>
    <row r="24" spans="2:15" ht="12.75">
      <c r="B24" s="6" t="s">
        <v>1100</v>
      </c>
      <c r="C24" s="17" t="s">
        <v>1101</v>
      </c>
      <c r="D24" s="18" t="s">
        <v>148</v>
      </c>
      <c r="E24" s="6"/>
      <c r="F24" s="6" t="s">
        <v>1088</v>
      </c>
      <c r="G24" s="6" t="s">
        <v>408</v>
      </c>
      <c r="H24" s="6" t="s">
        <v>150</v>
      </c>
      <c r="I24" s="6" t="s">
        <v>44</v>
      </c>
      <c r="J24" s="7">
        <v>76303.51</v>
      </c>
      <c r="K24" s="7">
        <v>2597</v>
      </c>
      <c r="L24" s="7">
        <v>7066.39</v>
      </c>
      <c r="M24" s="8">
        <v>0</v>
      </c>
      <c r="N24" s="8">
        <f t="shared" si="0"/>
        <v>0.14409758616217488</v>
      </c>
      <c r="O24" s="8">
        <f>L24/'סכום נכסי הקרן'!$C$42</f>
        <v>0.0038274235960370317</v>
      </c>
    </row>
    <row r="25" spans="2:15" ht="12.75">
      <c r="B25" s="6" t="s">
        <v>1102</v>
      </c>
      <c r="C25" s="17" t="s">
        <v>1103</v>
      </c>
      <c r="D25" s="18" t="s">
        <v>1104</v>
      </c>
      <c r="E25" s="6"/>
      <c r="F25" s="6" t="s">
        <v>1088</v>
      </c>
      <c r="G25" s="6" t="s">
        <v>1105</v>
      </c>
      <c r="H25" s="6" t="s">
        <v>150</v>
      </c>
      <c r="I25" s="6" t="s">
        <v>44</v>
      </c>
      <c r="J25" s="7">
        <v>1783.53</v>
      </c>
      <c r="K25" s="7">
        <v>15792</v>
      </c>
      <c r="L25" s="7">
        <v>1004.38</v>
      </c>
      <c r="M25" s="8">
        <v>0.0014</v>
      </c>
      <c r="N25" s="8">
        <f t="shared" si="0"/>
        <v>0.020481283029887283</v>
      </c>
      <c r="O25" s="8">
        <f>L25/'סכום נכסי הקרן'!$C$42</f>
        <v>0.0005440101255927954</v>
      </c>
    </row>
    <row r="26" spans="2:15" ht="12.75">
      <c r="B26" s="13" t="s">
        <v>1083</v>
      </c>
      <c r="C26" s="14"/>
      <c r="D26" s="20"/>
      <c r="E26" s="13"/>
      <c r="F26" s="13"/>
      <c r="G26" s="13"/>
      <c r="H26" s="13"/>
      <c r="I26" s="13"/>
      <c r="J26" s="15">
        <v>0</v>
      </c>
      <c r="L26" s="15">
        <v>0</v>
      </c>
      <c r="N26" s="16">
        <f t="shared" si="0"/>
        <v>0</v>
      </c>
      <c r="O26" s="16">
        <f>L26/'סכום נכסי הקרן'!$C$42</f>
        <v>0</v>
      </c>
    </row>
    <row r="27" spans="2:15" ht="12.75">
      <c r="B27" s="13" t="s">
        <v>508</v>
      </c>
      <c r="C27" s="14"/>
      <c r="D27" s="20"/>
      <c r="E27" s="13"/>
      <c r="F27" s="13"/>
      <c r="G27" s="13"/>
      <c r="H27" s="13"/>
      <c r="I27" s="13"/>
      <c r="J27" s="15">
        <v>292373.28</v>
      </c>
      <c r="L27" s="15">
        <v>10594.05</v>
      </c>
      <c r="N27" s="16">
        <f t="shared" si="0"/>
        <v>0.21603350971024646</v>
      </c>
      <c r="O27" s="16">
        <f>L27/'סכום נכסי הקרן'!$C$42</f>
        <v>0.00573813742909691</v>
      </c>
    </row>
    <row r="28" spans="2:15" ht="12.75">
      <c r="B28" s="6" t="s">
        <v>1106</v>
      </c>
      <c r="C28" s="17" t="s">
        <v>1107</v>
      </c>
      <c r="D28" s="18" t="s">
        <v>431</v>
      </c>
      <c r="E28" s="6"/>
      <c r="F28" s="6" t="s">
        <v>1108</v>
      </c>
      <c r="G28" s="6" t="s">
        <v>1089</v>
      </c>
      <c r="H28" s="6" t="s">
        <v>150</v>
      </c>
      <c r="I28" s="6" t="s">
        <v>49</v>
      </c>
      <c r="J28" s="7">
        <v>2709.28</v>
      </c>
      <c r="K28" s="7">
        <v>20396</v>
      </c>
      <c r="L28" s="7">
        <v>2244.38</v>
      </c>
      <c r="M28" s="8">
        <v>0.0067</v>
      </c>
      <c r="N28" s="8">
        <f t="shared" si="0"/>
        <v>0.04576732114002511</v>
      </c>
      <c r="O28" s="8">
        <f>L28/'סכום נכסי הקרן'!$C$42</f>
        <v>0.0012156409383679069</v>
      </c>
    </row>
    <row r="29" spans="2:15" ht="12.75">
      <c r="B29" s="6" t="s">
        <v>1109</v>
      </c>
      <c r="C29" s="17" t="s">
        <v>1110</v>
      </c>
      <c r="D29" s="18" t="s">
        <v>412</v>
      </c>
      <c r="E29" s="6"/>
      <c r="F29" s="6" t="s">
        <v>1108</v>
      </c>
      <c r="G29" s="6" t="s">
        <v>1111</v>
      </c>
      <c r="H29" s="6"/>
      <c r="I29" s="6" t="s">
        <v>44</v>
      </c>
      <c r="J29" s="7">
        <v>219286.38</v>
      </c>
      <c r="K29" s="7">
        <v>151.13</v>
      </c>
      <c r="L29" s="7">
        <v>1181.8</v>
      </c>
      <c r="M29" s="8">
        <v>0.0024</v>
      </c>
      <c r="N29" s="8">
        <f t="shared" si="0"/>
        <v>0.024099225676258777</v>
      </c>
      <c r="O29" s="8">
        <f>L29/'סכום נכסי הקרן'!$C$42</f>
        <v>0.0006401074955948602</v>
      </c>
    </row>
    <row r="30" spans="2:15" ht="12.75">
      <c r="B30" s="6" t="s">
        <v>1112</v>
      </c>
      <c r="C30" s="17" t="s">
        <v>1113</v>
      </c>
      <c r="D30" s="18" t="s">
        <v>148</v>
      </c>
      <c r="E30" s="6"/>
      <c r="F30" s="6" t="s">
        <v>1108</v>
      </c>
      <c r="G30" s="6" t="s">
        <v>1111</v>
      </c>
      <c r="H30" s="6"/>
      <c r="I30" s="6" t="s">
        <v>49</v>
      </c>
      <c r="J30" s="7">
        <v>44013</v>
      </c>
      <c r="K30" s="7">
        <v>2078</v>
      </c>
      <c r="L30" s="7">
        <v>3714.7</v>
      </c>
      <c r="M30" s="8">
        <v>0.0002</v>
      </c>
      <c r="N30" s="8">
        <f t="shared" si="0"/>
        <v>0.07575003690945885</v>
      </c>
      <c r="O30" s="8">
        <f>L30/'סכום נכסי הקרן'!$C$42</f>
        <v>0.0020120217582384726</v>
      </c>
    </row>
    <row r="31" spans="2:15" ht="12.75">
      <c r="B31" s="6" t="s">
        <v>1114</v>
      </c>
      <c r="C31" s="17" t="s">
        <v>1115</v>
      </c>
      <c r="D31" s="18" t="s">
        <v>148</v>
      </c>
      <c r="E31" s="6"/>
      <c r="F31" s="6" t="s">
        <v>1108</v>
      </c>
      <c r="G31" s="6" t="s">
        <v>1111</v>
      </c>
      <c r="H31" s="6"/>
      <c r="I31" s="6" t="s">
        <v>44</v>
      </c>
      <c r="J31" s="7">
        <v>20211.83</v>
      </c>
      <c r="K31" s="7">
        <v>1660.19</v>
      </c>
      <c r="L31" s="7">
        <v>1196.59</v>
      </c>
      <c r="M31" s="8">
        <v>0.0004</v>
      </c>
      <c r="N31" s="8">
        <f t="shared" si="0"/>
        <v>0.024400822856620822</v>
      </c>
      <c r="O31" s="8">
        <f>L31/'סכום נכסי הקרן'!$C$42</f>
        <v>0.0006481183179504601</v>
      </c>
    </row>
    <row r="32" spans="2:15" ht="12.75">
      <c r="B32" s="6" t="s">
        <v>1116</v>
      </c>
      <c r="C32" s="17" t="s">
        <v>1117</v>
      </c>
      <c r="D32" s="18" t="s">
        <v>1104</v>
      </c>
      <c r="E32" s="6"/>
      <c r="F32" s="6" t="s">
        <v>1108</v>
      </c>
      <c r="G32" s="6" t="s">
        <v>1111</v>
      </c>
      <c r="H32" s="6"/>
      <c r="I32" s="6" t="s">
        <v>44</v>
      </c>
      <c r="J32" s="7">
        <v>1952.78</v>
      </c>
      <c r="K32" s="7">
        <v>16610.04</v>
      </c>
      <c r="L32" s="7">
        <v>1156.66</v>
      </c>
      <c r="M32" s="8">
        <v>0</v>
      </c>
      <c r="N32" s="8">
        <f t="shared" si="0"/>
        <v>0.02358657164554195</v>
      </c>
      <c r="O32" s="8">
        <f>L32/'סכום נכסי הקרן'!$C$42</f>
        <v>0.000626490722503597</v>
      </c>
    </row>
    <row r="33" spans="2:15" ht="12.75">
      <c r="B33" s="6" t="s">
        <v>1118</v>
      </c>
      <c r="C33" s="17" t="s">
        <v>1119</v>
      </c>
      <c r="D33" s="18" t="s">
        <v>148</v>
      </c>
      <c r="E33" s="6"/>
      <c r="F33" s="6" t="s">
        <v>1108</v>
      </c>
      <c r="G33" s="6" t="s">
        <v>1111</v>
      </c>
      <c r="H33" s="6"/>
      <c r="I33" s="6" t="s">
        <v>45</v>
      </c>
      <c r="J33" s="7">
        <v>4200</v>
      </c>
      <c r="K33" s="7">
        <v>790600</v>
      </c>
      <c r="L33" s="7">
        <v>1099.92</v>
      </c>
      <c r="M33" s="8">
        <v>0</v>
      </c>
      <c r="N33" s="8">
        <f t="shared" si="0"/>
        <v>0.02242953148234097</v>
      </c>
      <c r="O33" s="8">
        <f>L33/'סכום נכסי הקרן'!$C$42</f>
        <v>0.0005957581964416134</v>
      </c>
    </row>
    <row r="34" spans="2:15" ht="12.75">
      <c r="B34" s="13" t="s">
        <v>1084</v>
      </c>
      <c r="C34" s="14"/>
      <c r="D34" s="20"/>
      <c r="E34" s="13"/>
      <c r="F34" s="13"/>
      <c r="G34" s="13"/>
      <c r="H34" s="13"/>
      <c r="I34" s="13"/>
      <c r="J34" s="15">
        <v>0</v>
      </c>
      <c r="L34" s="15">
        <v>0</v>
      </c>
      <c r="N34" s="16">
        <f t="shared" si="0"/>
        <v>0</v>
      </c>
      <c r="O34" s="16">
        <f>L34/'סכום נכסי הקרן'!$C$42</f>
        <v>0</v>
      </c>
    </row>
    <row r="37" spans="2:9" ht="12.75">
      <c r="B37" s="6" t="s">
        <v>103</v>
      </c>
      <c r="C37" s="17"/>
      <c r="D37" s="18"/>
      <c r="E37" s="6"/>
      <c r="F37" s="6"/>
      <c r="G37" s="6"/>
      <c r="H37" s="6"/>
      <c r="I37" s="6"/>
    </row>
    <row r="41" ht="12.75">
      <c r="B4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>
      <selection activeCell="L12" sqref="L12:L17"/>
    </sheetView>
  </sheetViews>
  <sheetFormatPr defaultColWidth="9.140625" defaultRowHeight="12.75"/>
  <cols>
    <col min="2" max="2" width="27.7109375" style="0" customWidth="1"/>
    <col min="3" max="4" width="12.7109375" style="0" customWidth="1"/>
    <col min="5" max="5" width="17.7109375" style="0" customWidth="1"/>
    <col min="6" max="6" width="11.7109375" style="0" customWidth="1"/>
    <col min="7" max="7" width="12.7109375" style="0" customWidth="1"/>
    <col min="8" max="8" width="10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1120</v>
      </c>
    </row>
    <row r="8" spans="2:12" ht="12.75">
      <c r="B8" s="3" t="s">
        <v>77</v>
      </c>
      <c r="C8" s="3" t="s">
        <v>78</v>
      </c>
      <c r="D8" s="3" t="s">
        <v>106</v>
      </c>
      <c r="E8" s="3" t="s">
        <v>154</v>
      </c>
      <c r="F8" s="3" t="s">
        <v>82</v>
      </c>
      <c r="G8" s="3" t="s">
        <v>109</v>
      </c>
      <c r="H8" s="3" t="s">
        <v>43</v>
      </c>
      <c r="I8" s="3" t="s">
        <v>85</v>
      </c>
      <c r="J8" s="3" t="s">
        <v>111</v>
      </c>
      <c r="K8" s="3" t="s">
        <v>112</v>
      </c>
      <c r="L8" s="3" t="s">
        <v>87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1121</v>
      </c>
      <c r="C11" s="12"/>
      <c r="D11" s="19"/>
      <c r="E11" s="3"/>
      <c r="F11" s="3"/>
      <c r="G11" s="9">
        <v>13480</v>
      </c>
      <c r="I11" s="9">
        <v>75.25</v>
      </c>
      <c r="K11" s="10">
        <f>I11/$I$11</f>
        <v>1</v>
      </c>
      <c r="L11" s="10">
        <f>I11/'סכום נכסי הקרן'!$C$42</f>
        <v>4.075824085590898E-05</v>
      </c>
    </row>
    <row r="12" spans="2:12" ht="12.75">
      <c r="B12" s="3" t="s">
        <v>1122</v>
      </c>
      <c r="C12" s="12"/>
      <c r="D12" s="19"/>
      <c r="E12" s="3"/>
      <c r="F12" s="3"/>
      <c r="G12" s="9">
        <v>13480</v>
      </c>
      <c r="I12" s="9">
        <v>75.25</v>
      </c>
      <c r="K12" s="10">
        <f aca="true" t="shared" si="0" ref="K12:K17">I12/$I$11</f>
        <v>1</v>
      </c>
      <c r="L12" s="10">
        <f>I12/'סכום נכסי הקרן'!$C$42</f>
        <v>4.075824085590898E-05</v>
      </c>
    </row>
    <row r="13" spans="2:12" ht="12.75">
      <c r="B13" s="13" t="s">
        <v>1122</v>
      </c>
      <c r="C13" s="14"/>
      <c r="D13" s="20"/>
      <c r="E13" s="13"/>
      <c r="F13" s="13"/>
      <c r="G13" s="15">
        <v>13480</v>
      </c>
      <c r="I13" s="15">
        <v>75.25</v>
      </c>
      <c r="K13" s="16">
        <f t="shared" si="0"/>
        <v>1</v>
      </c>
      <c r="L13" s="16">
        <f>I13/'סכום נכסי הקרן'!$C$42</f>
        <v>4.075824085590898E-05</v>
      </c>
    </row>
    <row r="14" spans="2:12" ht="12.75">
      <c r="B14" s="6" t="s">
        <v>1123</v>
      </c>
      <c r="C14" s="17">
        <v>1158229</v>
      </c>
      <c r="D14" s="18" t="s">
        <v>121</v>
      </c>
      <c r="E14" s="6" t="s">
        <v>183</v>
      </c>
      <c r="F14" s="6" t="s">
        <v>93</v>
      </c>
      <c r="G14" s="7">
        <v>980</v>
      </c>
      <c r="H14" s="7">
        <v>1716</v>
      </c>
      <c r="I14" s="7">
        <v>16.82</v>
      </c>
      <c r="K14" s="8">
        <f t="shared" si="0"/>
        <v>0.2235215946843854</v>
      </c>
      <c r="L14" s="8">
        <f>I14/'סכום נכסי הקרן'!$C$42</f>
        <v>9.110346992643043E-06</v>
      </c>
    </row>
    <row r="15" spans="2:12" ht="12.75">
      <c r="B15" s="6" t="s">
        <v>1124</v>
      </c>
      <c r="C15" s="17">
        <v>1156454</v>
      </c>
      <c r="D15" s="18" t="s">
        <v>121</v>
      </c>
      <c r="E15" s="6" t="s">
        <v>307</v>
      </c>
      <c r="F15" s="6" t="s">
        <v>93</v>
      </c>
      <c r="G15" s="7">
        <v>12500</v>
      </c>
      <c r="H15" s="7">
        <v>467.5</v>
      </c>
      <c r="I15" s="7">
        <v>58.44</v>
      </c>
      <c r="J15" s="8">
        <v>0.0087</v>
      </c>
      <c r="K15" s="8">
        <f t="shared" si="0"/>
        <v>0.7766112956810631</v>
      </c>
      <c r="L15" s="8">
        <f>I15/'סכום נכסי הקרן'!$C$42</f>
        <v>3.165331024078831E-05</v>
      </c>
    </row>
    <row r="16" spans="2:12" ht="12.75">
      <c r="B16" s="3" t="s">
        <v>1125</v>
      </c>
      <c r="C16" s="12"/>
      <c r="D16" s="19"/>
      <c r="E16" s="3"/>
      <c r="F16" s="3"/>
      <c r="G16" s="9">
        <v>0</v>
      </c>
      <c r="I16" s="9">
        <v>0</v>
      </c>
      <c r="K16" s="10">
        <f t="shared" si="0"/>
        <v>0</v>
      </c>
      <c r="L16" s="10">
        <f>I16/'סכום נכסי הקרן'!$C$42</f>
        <v>0</v>
      </c>
    </row>
    <row r="17" spans="2:12" ht="12.75">
      <c r="B17" s="13" t="s">
        <v>1125</v>
      </c>
      <c r="C17" s="14"/>
      <c r="D17" s="20"/>
      <c r="E17" s="13"/>
      <c r="F17" s="13"/>
      <c r="G17" s="15">
        <v>0</v>
      </c>
      <c r="I17" s="15">
        <v>0</v>
      </c>
      <c r="K17" s="16">
        <f t="shared" si="0"/>
        <v>0</v>
      </c>
      <c r="L17" s="16">
        <f>I17/'סכום נכסי הקרן'!$C$42</f>
        <v>0</v>
      </c>
    </row>
    <row r="20" spans="2:6" ht="12.75">
      <c r="B20" s="6" t="s">
        <v>103</v>
      </c>
      <c r="C20" s="17"/>
      <c r="D20" s="18"/>
      <c r="E20" s="6"/>
      <c r="F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cp:lastPrinted>2019-07-04T07:04:30Z</cp:lastPrinted>
  <dcterms:created xsi:type="dcterms:W3CDTF">2019-07-03T11:07:07Z</dcterms:created>
  <dcterms:modified xsi:type="dcterms:W3CDTF">2019-07-04T11:11:24Z</dcterms:modified>
  <cp:category/>
  <cp:version/>
  <cp:contentType/>
  <cp:contentStatus/>
</cp:coreProperties>
</file>