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9440" windowHeight="7485" activeTab="0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<sst xmlns="http://schemas.openxmlformats.org/spreadsheetml/2006/main" count="88" uniqueCount="52">
  <si>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</si>
  <si>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</si>
  <si>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</si>
  <si>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</si>
  <si>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</si>
  <si>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</si>
  <si>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</si>
  <si>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</si>
  <si>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</si>
  <si>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</si>
  <si>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</si>
  <si>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</si>
  <si>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</si>
  <si>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</si>
  <si>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</si>
  <si>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</si>
  <si>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</si>
  <si>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</si>
  <si>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</si>
  <si>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</si>
  <si>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</si>
  <si>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</si>
  <si>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</si>
  <si>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</si>
  <si>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</si>
  <si>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</si>
  <si>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</si>
  <si>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</si>
  <si>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</si>
  <si>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</si>
  <si>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</si>
  <si>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</si>
  <si>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</si>
  <si>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</si>
  <si>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</si>
  <si>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</si>
  <si>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</si>
  <si>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</si>
  <si>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</si>
  <si>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</si>
  <si>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</si>
  <si>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</si>
  <si>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</si>
  <si>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הערות:</t>
  </si>
  <si>
    <t>התרומה לתשואה ושיעור מסך הנכסים  ידווחו באחוזים עם שתי ספרות לאחר הנקודה העשרונית.</t>
  </si>
  <si>
    <t>שם חברה - אגודה שיתופית של עובדי התעשייה האווירית לניהול קופות גמל בע"מ</t>
  </si>
  <si>
    <t>שם המסלול - מסלול  לבני 60 ומעלה מספר 9625</t>
  </si>
  <si>
    <t>תשואה מצטברת</t>
  </si>
  <si>
    <t>ינואר- מרץ 2019</t>
  </si>
  <si>
    <t>ינואר-יוני 2019</t>
  </si>
  <si>
    <t>ינואר-ספטמבר 2019</t>
  </si>
  <si>
    <t>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</si>
</sst>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5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15" applyNumberFormat="1" applyFont="1" applyFill="1" applyBorder="1"/>
    <xf numFmtId="10" fontId="2" fillId="2" borderId="6" xfId="15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15" applyNumberFormat="1" applyFont="1" applyFill="1" applyBorder="1"/>
    <xf numFmtId="10" fontId="3" fillId="2" borderId="11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17" fillId="0" borderId="0" xfId="0" applyFont="1"/>
    <xf numFmtId="10" fontId="3" fillId="4" borderId="12" xfId="15" applyNumberFormat="1" applyFont="1" applyFill="1" applyBorder="1"/>
    <xf numFmtId="17" fontId="3" fillId="5" borderId="2" xfId="0" applyNumberFormat="1" applyFont="1" applyFill="1" applyBorder="1" applyAlignment="1">
      <alignment horizontal="centerContinuous"/>
    </xf>
    <xf numFmtId="17" fontId="2" fillId="5" borderId="3" xfId="0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15" applyNumberFormat="1" applyFont="1" applyFill="1" applyBorder="1"/>
    <xf numFmtId="10" fontId="2" fillId="5" borderId="6" xfId="15" applyNumberFormat="1" applyFont="1" applyFill="1" applyBorder="1"/>
    <xf numFmtId="10" fontId="3" fillId="5" borderId="10" xfId="15" applyNumberFormat="1" applyFont="1" applyFill="1" applyBorder="1"/>
    <xf numFmtId="10" fontId="3" fillId="5" borderId="11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15" fillId="6" borderId="0" xfId="0" applyFont="1" applyFill="1"/>
    <xf numFmtId="0" fontId="15" fillId="7" borderId="0" xfId="0" applyFont="1" applyFill="1"/>
    <xf numFmtId="0" fontId="3" fillId="8" borderId="13" xfId="0" applyFont="1" applyFill="1" applyBorder="1"/>
    <xf numFmtId="10" fontId="3" fillId="2" borderId="6" xfId="15" applyNumberFormat="1" applyFont="1" applyFill="1" applyBorder="1"/>
    <xf numFmtId="4" fontId="3" fillId="2" borderId="14" xfId="15" applyNumberFormat="1" applyFont="1" applyFill="1" applyBorder="1"/>
    <xf numFmtId="4" fontId="3" fillId="5" borderId="14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7" fontId="3" fillId="5" borderId="15" xfId="0" applyNumberFormat="1" applyFont="1" applyFill="1" applyBorder="1" applyAlignment="1">
      <alignment horizontal="center"/>
    </xf>
    <xf numFmtId="17" fontId="3" fillId="5" borderId="16" xfId="0" applyNumberFormat="1" applyFont="1" applyFill="1" applyBorder="1" applyAlignment="1">
      <alignment horizontal="center"/>
    </xf>
    <xf numFmtId="17" fontId="3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</cellXfs>
  <cellStyles count="5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  <cellStyle name="Normal 91" xfId="549"/>
    <cellStyle name="Normal 92" xfId="550"/>
    <cellStyle name="Normal 93" xfId="551"/>
    <cellStyle name="Normal 94" xfId="552"/>
    <cellStyle name="Normal 95" xfId="553"/>
    <cellStyle name="Normal 96" xfId="554"/>
    <cellStyle name="Normal 97" xfId="555"/>
    <cellStyle name="Normal 98" xfId="556"/>
    <cellStyle name="Normal 99" xfId="557"/>
    <cellStyle name="Normal 100" xfId="5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4"/>
  <sheetViews>
    <sheetView rightToLeft="1" tabSelected="1" workbookViewId="0" topLeftCell="B46">
      <selection activeCell="F74" sqref="F74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9.57421875" style="1" customWidth="1"/>
    <col min="4" max="4" width="10.00390625" style="1" customWidth="1"/>
    <col min="5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0" width="9.140625" style="1" customWidth="1"/>
    <col min="11" max="11" width="8.281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ht="18.75">
      <c r="B1" s="20" t="s">
        <v>0</v>
      </c>
    </row>
    <row r="2" ht="18.75">
      <c r="B2" s="21" t="s">
        <v>45</v>
      </c>
    </row>
    <row r="3" spans="2:3" ht="37.5">
      <c r="B3" s="41" t="s">
        <v>46</v>
      </c>
      <c r="C3" s="23" t="s">
        <v>41</v>
      </c>
    </row>
    <row r="4" spans="2:31" ht="15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2" t="s">
        <v>42</v>
      </c>
      <c r="C5" s="3" t="str">
        <f ca="1">CONCATENATE(INDIRECT(CONCATENATE($C$3,C4))," ",$B$4)</f>
        <v>ינואר 2019</v>
      </c>
      <c r="D5" s="4"/>
      <c r="E5" s="25" t="str">
        <f ca="1">CONCATENATE(INDIRECT(CONCATENATE($C$3,E4))," ",$B$4)</f>
        <v>פברואר 2019</v>
      </c>
      <c r="F5" s="26"/>
      <c r="G5" s="3" t="str">
        <f ca="1">CONCATENATE(INDIRECT(CONCATENATE($C$3,G4))," ",$B$4)</f>
        <v>מרץ 2019</v>
      </c>
      <c r="H5" s="4"/>
      <c r="I5" s="25" t="str">
        <f ca="1">CONCATENATE(INDIRECT(CONCATENATE($C$3,I4))," ",$B$4)</f>
        <v>אפריל 2019</v>
      </c>
      <c r="J5" s="26"/>
      <c r="K5" s="3" t="str">
        <f ca="1">CONCATENATE(INDIRECT(CONCATENATE($C$3,K4))," ",$B$4)</f>
        <v>מאי 2019</v>
      </c>
      <c r="L5" s="4"/>
      <c r="M5" s="25" t="str">
        <f ca="1">CONCATENATE(INDIRECT(CONCATENATE($C$3,M4))," ",$B$4)</f>
        <v>יוני 2019</v>
      </c>
      <c r="N5" s="26"/>
      <c r="O5" s="3" t="str">
        <f ca="1">CONCATENATE(INDIRECT(CONCATENATE($C$3,O4))," ",$B$4)</f>
        <v>יולי 2019</v>
      </c>
      <c r="P5" s="4"/>
      <c r="Q5" s="25" t="str">
        <f ca="1">CONCATENATE(INDIRECT(CONCATENATE($C$3,Q4))," ",$B$4)</f>
        <v>אוגוסט 2019</v>
      </c>
      <c r="R5" s="26"/>
      <c r="S5" s="3" t="str">
        <f ca="1">CONCATENATE(INDIRECT(CONCATENATE($C$3,S4))," ",$B$4)</f>
        <v>ספטמבר 2019</v>
      </c>
      <c r="T5" s="4"/>
      <c r="U5" s="25" t="str">
        <f ca="1">CONCATENATE(INDIRECT(CONCATENATE($C$3,U4))," ",$B$4)</f>
        <v>אוקטובר 2019</v>
      </c>
      <c r="V5" s="26"/>
      <c r="W5" s="3" t="str">
        <f ca="1">CONCATENATE(INDIRECT(CONCATENATE($C$3,W4))," ",$B$4)</f>
        <v>נובמבר 2019</v>
      </c>
      <c r="X5" s="4"/>
      <c r="Y5" s="25" t="str">
        <f ca="1">CONCATENATE(INDIRECT(CONCATENATE($C$3,Y4))," ",$B$4)</f>
        <v>דצמבר 2019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tr">
        <f>$C$6</f>
        <v>התרומה לתשואה</v>
      </c>
      <c r="F6" s="28" t="str">
        <f>$D$6</f>
        <v>שיעור מסך הנכסים</v>
      </c>
      <c r="G6" s="7" t="str">
        <f>$C$6</f>
        <v>התרומה לתשואה</v>
      </c>
      <c r="H6" s="8" t="str">
        <f>$D$6</f>
        <v>שיעור מסך הנכסים</v>
      </c>
      <c r="I6" s="27" t="str">
        <f>$C$6</f>
        <v>התרומה לתשואה</v>
      </c>
      <c r="J6" s="28" t="str">
        <f>$D$6</f>
        <v>שיעור מסך הנכסים</v>
      </c>
      <c r="K6" s="7" t="str">
        <f>$C$6</f>
        <v>התרומה לתשואה</v>
      </c>
      <c r="L6" s="8" t="str">
        <f>$D$6</f>
        <v>שיעור מסך הנכסים</v>
      </c>
      <c r="M6" s="27" t="str">
        <f>$C$6</f>
        <v>התרומה לתשואה</v>
      </c>
      <c r="N6" s="28" t="str">
        <f>$D$6</f>
        <v>שיעור מסך הנכסים</v>
      </c>
      <c r="O6" s="7" t="str">
        <f>$C$6</f>
        <v>התרומה לתשואה</v>
      </c>
      <c r="P6" s="8" t="str">
        <f>$D$6</f>
        <v>שיעור מסך הנכסים</v>
      </c>
      <c r="Q6" s="27" t="str">
        <f>$C$6</f>
        <v>התרומה לתשואה</v>
      </c>
      <c r="R6" s="28" t="str">
        <f>$D$6</f>
        <v>שיעור מסך הנכסים</v>
      </c>
      <c r="S6" s="7" t="str">
        <f>$C$6</f>
        <v>התרומה לתשואה</v>
      </c>
      <c r="T6" s="8" t="str">
        <f>$D$6</f>
        <v>שיעור מסך הנכסים</v>
      </c>
      <c r="U6" s="27" t="str">
        <f>$C$6</f>
        <v>התרומה לתשואה</v>
      </c>
      <c r="V6" s="28" t="str">
        <f>$D$6</f>
        <v>שיעור מסך הנכסים</v>
      </c>
      <c r="W6" s="7" t="str">
        <f>$C$6</f>
        <v>התרומה לתשואה</v>
      </c>
      <c r="X6" s="8" t="str">
        <f>$D$6</f>
        <v>שיעור מסך הנכסים</v>
      </c>
      <c r="Y6" s="27" t="str">
        <f>$C$6</f>
        <v>התרומה לתשואה</v>
      </c>
      <c r="Z6" s="28" t="str">
        <f>$D$6</f>
        <v>שיעור מסך הנכסים</v>
      </c>
      <c r="AE6" s="5" t="s">
        <v>4</v>
      </c>
    </row>
    <row r="7" spans="2:31" ht="15">
      <c r="B7" s="9" t="s">
        <v>5</v>
      </c>
      <c r="C7" s="10">
        <v>-0.00017675292545633</v>
      </c>
      <c r="D7" s="10">
        <v>0.039440724493249</v>
      </c>
      <c r="E7" s="29">
        <v>-5.40314253889659E-05</v>
      </c>
      <c r="F7" s="29">
        <v>0.0208538561554153</v>
      </c>
      <c r="G7" s="10">
        <v>3.69234259965044E-05</v>
      </c>
      <c r="H7" s="10">
        <v>0.0258143010840416</v>
      </c>
      <c r="I7" s="29">
        <v>-3.26233864719703E-05</v>
      </c>
      <c r="J7" s="29">
        <v>0.0401591655316471</v>
      </c>
      <c r="K7" s="10">
        <v>-2.78216081567817E-05</v>
      </c>
      <c r="L7" s="10">
        <v>0.0390380913595935</v>
      </c>
      <c r="M7" s="29">
        <v>1.65580907529128E-06</v>
      </c>
      <c r="N7" s="29">
        <v>0.033059489512607</v>
      </c>
      <c r="O7" s="10"/>
      <c r="P7" s="10"/>
      <c r="Q7" s="29"/>
      <c r="R7" s="29"/>
      <c r="S7" s="10"/>
      <c r="T7" s="10"/>
      <c r="U7" s="29"/>
      <c r="V7" s="29"/>
      <c r="W7" s="10"/>
      <c r="X7" s="10"/>
      <c r="Y7" s="29"/>
      <c r="Z7" s="29"/>
      <c r="AE7" s="5" t="s">
        <v>6</v>
      </c>
    </row>
    <row r="8" spans="2:31" ht="15">
      <c r="B8" s="12" t="s">
        <v>7</v>
      </c>
      <c r="C8" s="10">
        <v>0.00674518213518469</v>
      </c>
      <c r="D8" s="10">
        <v>0.649608559629656</v>
      </c>
      <c r="E8" s="29">
        <v>0.00350996793055755</v>
      </c>
      <c r="F8" s="29">
        <v>0.66361196018457</v>
      </c>
      <c r="G8" s="10">
        <v>0.00404404637971968</v>
      </c>
      <c r="H8" s="10">
        <v>0.654881372792137</v>
      </c>
      <c r="I8" s="29">
        <v>0.00200180511766621</v>
      </c>
      <c r="J8" s="29">
        <v>0.64469352764239</v>
      </c>
      <c r="K8" s="10">
        <v>0.00332498555336637</v>
      </c>
      <c r="L8" s="10">
        <v>0.64551727549519</v>
      </c>
      <c r="M8" s="29">
        <v>0.00363823759618101</v>
      </c>
      <c r="N8" s="29">
        <v>0.648518721361766</v>
      </c>
      <c r="O8" s="10"/>
      <c r="P8" s="10"/>
      <c r="Q8" s="29"/>
      <c r="R8" s="29"/>
      <c r="S8" s="10"/>
      <c r="T8" s="10"/>
      <c r="U8" s="29"/>
      <c r="V8" s="29"/>
      <c r="W8" s="10"/>
      <c r="X8" s="10"/>
      <c r="Y8" s="29"/>
      <c r="Z8" s="29"/>
      <c r="AE8" s="5" t="s">
        <v>8</v>
      </c>
    </row>
    <row r="9" spans="2:31" ht="15">
      <c r="B9" s="12" t="s">
        <v>9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29">
        <v>0</v>
      </c>
      <c r="J9" s="29">
        <v>0</v>
      </c>
      <c r="K9" s="10">
        <v>0</v>
      </c>
      <c r="L9" s="10">
        <v>0</v>
      </c>
      <c r="M9" s="29">
        <v>0</v>
      </c>
      <c r="N9" s="29">
        <v>0</v>
      </c>
      <c r="O9" s="10"/>
      <c r="P9" s="10"/>
      <c r="Q9" s="29"/>
      <c r="R9" s="29"/>
      <c r="S9" s="10"/>
      <c r="T9" s="10"/>
      <c r="U9" s="29"/>
      <c r="V9" s="29"/>
      <c r="W9" s="10"/>
      <c r="X9" s="10"/>
      <c r="Y9" s="29"/>
      <c r="Z9" s="29"/>
      <c r="AE9" s="5" t="s">
        <v>10</v>
      </c>
    </row>
    <row r="10" spans="2:31" ht="15">
      <c r="B10" s="12" t="s">
        <v>11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29">
        <v>0</v>
      </c>
      <c r="J10" s="29">
        <v>0</v>
      </c>
      <c r="K10" s="10">
        <v>0</v>
      </c>
      <c r="L10" s="10">
        <v>0</v>
      </c>
      <c r="M10" s="29">
        <v>0</v>
      </c>
      <c r="N10" s="29">
        <v>0</v>
      </c>
      <c r="O10" s="10"/>
      <c r="P10" s="10"/>
      <c r="Q10" s="29"/>
      <c r="R10" s="29"/>
      <c r="S10" s="10"/>
      <c r="T10" s="10"/>
      <c r="U10" s="29"/>
      <c r="V10" s="29"/>
      <c r="W10" s="10"/>
      <c r="X10" s="10"/>
      <c r="Y10" s="29"/>
      <c r="Z10" s="29"/>
      <c r="AE10" s="5" t="s">
        <v>12</v>
      </c>
    </row>
    <row r="11" spans="2:31" ht="15">
      <c r="B11" s="12" t="s">
        <v>13</v>
      </c>
      <c r="C11" s="10">
        <v>0.00259103487446633</v>
      </c>
      <c r="D11" s="10">
        <v>0.213435653268796</v>
      </c>
      <c r="E11" s="29">
        <v>0.00201144658473248</v>
      </c>
      <c r="F11" s="29">
        <v>0.215862616584992</v>
      </c>
      <c r="G11" s="10">
        <v>0.00212430074692029</v>
      </c>
      <c r="H11" s="10">
        <v>0.211654950377106</v>
      </c>
      <c r="I11" s="29">
        <v>0.00147486251391327</v>
      </c>
      <c r="J11" s="29">
        <v>0.209726886862062</v>
      </c>
      <c r="K11" s="10">
        <v>0.000382667874780913</v>
      </c>
      <c r="L11" s="10">
        <v>0.206002923911222</v>
      </c>
      <c r="M11" s="29">
        <v>0.00168959986180586</v>
      </c>
      <c r="N11" s="29">
        <v>0.210155205647772</v>
      </c>
      <c r="O11" s="10"/>
      <c r="P11" s="10"/>
      <c r="Q11" s="29"/>
      <c r="R11" s="29"/>
      <c r="S11" s="10"/>
      <c r="T11" s="10"/>
      <c r="U11" s="29"/>
      <c r="V11" s="29"/>
      <c r="W11" s="10"/>
      <c r="X11" s="10"/>
      <c r="Y11" s="29"/>
      <c r="Z11" s="29"/>
      <c r="AE11" s="5" t="s">
        <v>14</v>
      </c>
    </row>
    <row r="12" spans="2:31" ht="15">
      <c r="B12" s="12" t="s">
        <v>15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29">
        <v>0</v>
      </c>
      <c r="J12" s="29">
        <v>0</v>
      </c>
      <c r="K12" s="10">
        <v>0</v>
      </c>
      <c r="L12" s="10">
        <v>0</v>
      </c>
      <c r="M12" s="29">
        <v>0</v>
      </c>
      <c r="N12" s="29">
        <v>0</v>
      </c>
      <c r="O12" s="10"/>
      <c r="P12" s="10"/>
      <c r="Q12" s="29"/>
      <c r="R12" s="29"/>
      <c r="S12" s="10"/>
      <c r="T12" s="10"/>
      <c r="U12" s="29"/>
      <c r="V12" s="29"/>
      <c r="W12" s="10"/>
      <c r="X12" s="10"/>
      <c r="Y12" s="29"/>
      <c r="Z12" s="29"/>
      <c r="AE12" s="5" t="s">
        <v>16</v>
      </c>
    </row>
    <row r="13" spans="2:31" ht="15">
      <c r="B13" s="12" t="s">
        <v>17</v>
      </c>
      <c r="C13" s="10">
        <v>0.00409705640961342</v>
      </c>
      <c r="D13" s="10">
        <v>0.0657332424291781</v>
      </c>
      <c r="E13" s="29">
        <v>0.00142511528330211</v>
      </c>
      <c r="F13" s="29">
        <v>0.0675109767858523</v>
      </c>
      <c r="G13" s="10">
        <v>0.000554711614573549</v>
      </c>
      <c r="H13" s="10">
        <v>0.0715885719142348</v>
      </c>
      <c r="I13" s="29">
        <v>0.00292615816172047</v>
      </c>
      <c r="J13" s="29">
        <v>0.0719809344131442</v>
      </c>
      <c r="K13" s="10">
        <v>-0.00205939260508464</v>
      </c>
      <c r="L13" s="10">
        <v>0.0737982887793057</v>
      </c>
      <c r="M13" s="29">
        <v>0.00168227885135941</v>
      </c>
      <c r="N13" s="29">
        <v>0.0706121505626016</v>
      </c>
      <c r="O13" s="10"/>
      <c r="P13" s="10"/>
      <c r="Q13" s="29"/>
      <c r="R13" s="29"/>
      <c r="S13" s="10"/>
      <c r="T13" s="10"/>
      <c r="U13" s="29"/>
      <c r="V13" s="29"/>
      <c r="W13" s="10"/>
      <c r="X13" s="10"/>
      <c r="Y13" s="29"/>
      <c r="Z13" s="29"/>
      <c r="AE13" s="5" t="s">
        <v>18</v>
      </c>
    </row>
    <row r="14" spans="2:31" ht="15">
      <c r="B14" s="12" t="s">
        <v>19</v>
      </c>
      <c r="C14" s="10">
        <v>0.00162744730467279</v>
      </c>
      <c r="D14" s="10">
        <v>0.0315981146150381</v>
      </c>
      <c r="E14" s="29">
        <v>0.000401724892403683</v>
      </c>
      <c r="F14" s="29">
        <v>0.0318226031295809</v>
      </c>
      <c r="G14" s="10">
        <v>0.000740056592600114</v>
      </c>
      <c r="H14" s="10">
        <v>0.0341168800017485</v>
      </c>
      <c r="I14" s="29">
        <v>0.00093987367400431</v>
      </c>
      <c r="J14" s="29">
        <v>0.033486341872812</v>
      </c>
      <c r="K14" s="10">
        <v>-0.00211157839778404</v>
      </c>
      <c r="L14" s="10">
        <v>0.0337068533908419</v>
      </c>
      <c r="M14" s="29">
        <v>0.00126040988149318</v>
      </c>
      <c r="N14" s="29">
        <v>0.036688285412515</v>
      </c>
      <c r="O14" s="10"/>
      <c r="P14" s="10"/>
      <c r="Q14" s="29"/>
      <c r="R14" s="29"/>
      <c r="S14" s="10"/>
      <c r="T14" s="10"/>
      <c r="U14" s="29"/>
      <c r="V14" s="29"/>
      <c r="W14" s="10"/>
      <c r="X14" s="10"/>
      <c r="Y14" s="29"/>
      <c r="Z14" s="29"/>
      <c r="AE14" s="5" t="s">
        <v>20</v>
      </c>
    </row>
    <row r="15" spans="2:31" ht="15">
      <c r="B15" s="12" t="s">
        <v>21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29">
        <v>0</v>
      </c>
      <c r="J15" s="29">
        <v>0</v>
      </c>
      <c r="K15" s="10">
        <v>0</v>
      </c>
      <c r="L15" s="10">
        <v>0</v>
      </c>
      <c r="M15" s="29">
        <v>0</v>
      </c>
      <c r="N15" s="29">
        <v>0</v>
      </c>
      <c r="O15" s="10"/>
      <c r="P15" s="10"/>
      <c r="Q15" s="29"/>
      <c r="R15" s="29"/>
      <c r="S15" s="10"/>
      <c r="T15" s="10"/>
      <c r="U15" s="29"/>
      <c r="V15" s="29"/>
      <c r="W15" s="10"/>
      <c r="X15" s="10"/>
      <c r="Y15" s="29"/>
      <c r="Z15" s="29"/>
      <c r="AE15" s="5" t="s">
        <v>22</v>
      </c>
    </row>
    <row r="16" spans="2:31" ht="15">
      <c r="B16" s="12" t="s">
        <v>23</v>
      </c>
      <c r="C16" s="10">
        <v>0</v>
      </c>
      <c r="D16" s="10">
        <v>0</v>
      </c>
      <c r="E16" s="29">
        <v>0</v>
      </c>
      <c r="F16" s="29">
        <v>0</v>
      </c>
      <c r="G16" s="10">
        <v>0</v>
      </c>
      <c r="H16" s="10">
        <v>0</v>
      </c>
      <c r="I16" s="29">
        <v>0</v>
      </c>
      <c r="J16" s="29">
        <v>0</v>
      </c>
      <c r="K16" s="10">
        <v>0</v>
      </c>
      <c r="L16" s="10">
        <v>0</v>
      </c>
      <c r="M16" s="29">
        <v>0</v>
      </c>
      <c r="N16" s="29">
        <v>0</v>
      </c>
      <c r="O16" s="10"/>
      <c r="P16" s="10"/>
      <c r="Q16" s="29"/>
      <c r="R16" s="29"/>
      <c r="S16" s="10"/>
      <c r="T16" s="10"/>
      <c r="U16" s="29"/>
      <c r="V16" s="29"/>
      <c r="W16" s="10"/>
      <c r="X16" s="10"/>
      <c r="Y16" s="29"/>
      <c r="Z16" s="29"/>
      <c r="AE16" s="5" t="s">
        <v>24</v>
      </c>
    </row>
    <row r="17" spans="2:31" ht="15">
      <c r="B17" s="12" t="s">
        <v>25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29">
        <v>0</v>
      </c>
      <c r="J17" s="29">
        <v>0</v>
      </c>
      <c r="K17" s="10">
        <v>0</v>
      </c>
      <c r="L17" s="10">
        <v>0</v>
      </c>
      <c r="M17" s="29">
        <v>0</v>
      </c>
      <c r="N17" s="29">
        <v>0</v>
      </c>
      <c r="O17" s="10"/>
      <c r="P17" s="10"/>
      <c r="Q17" s="29"/>
      <c r="R17" s="29"/>
      <c r="S17" s="10"/>
      <c r="T17" s="10"/>
      <c r="U17" s="29"/>
      <c r="V17" s="29"/>
      <c r="W17" s="10"/>
      <c r="X17" s="10"/>
      <c r="Y17" s="29"/>
      <c r="Z17" s="29"/>
      <c r="AE17" s="5"/>
    </row>
    <row r="18" spans="2:31" ht="15">
      <c r="B18" s="12" t="s">
        <v>26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29">
        <v>0</v>
      </c>
      <c r="J18" s="29">
        <v>0</v>
      </c>
      <c r="K18" s="10">
        <v>0</v>
      </c>
      <c r="L18" s="10">
        <v>0</v>
      </c>
      <c r="M18" s="29">
        <v>0</v>
      </c>
      <c r="N18" s="29">
        <v>0</v>
      </c>
      <c r="O18" s="10"/>
      <c r="P18" s="10"/>
      <c r="Q18" s="29"/>
      <c r="R18" s="29"/>
      <c r="S18" s="10"/>
      <c r="T18" s="10"/>
      <c r="U18" s="29"/>
      <c r="V18" s="29"/>
      <c r="W18" s="10"/>
      <c r="X18" s="10"/>
      <c r="Y18" s="29"/>
      <c r="Z18" s="29"/>
      <c r="AE18" s="5"/>
    </row>
    <row r="19" spans="2:31" ht="15">
      <c r="B19" s="12" t="s">
        <v>27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29">
        <v>0</v>
      </c>
      <c r="J19" s="29">
        <v>0</v>
      </c>
      <c r="K19" s="10">
        <v>0</v>
      </c>
      <c r="L19" s="10">
        <v>0</v>
      </c>
      <c r="M19" s="29">
        <v>0</v>
      </c>
      <c r="N19" s="29">
        <v>0</v>
      </c>
      <c r="O19" s="10"/>
      <c r="P19" s="10"/>
      <c r="Q19" s="29"/>
      <c r="R19" s="29"/>
      <c r="S19" s="10"/>
      <c r="T19" s="10"/>
      <c r="U19" s="29"/>
      <c r="V19" s="29"/>
      <c r="W19" s="10"/>
      <c r="X19" s="10"/>
      <c r="Y19" s="29"/>
      <c r="Z19" s="29"/>
      <c r="AE19" s="5"/>
    </row>
    <row r="20" spans="2:26" ht="15">
      <c r="B20" s="12" t="s">
        <v>28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29">
        <v>0</v>
      </c>
      <c r="J20" s="29">
        <v>0</v>
      </c>
      <c r="K20" s="10">
        <v>0</v>
      </c>
      <c r="L20" s="10">
        <v>0</v>
      </c>
      <c r="M20" s="29">
        <v>0</v>
      </c>
      <c r="N20" s="29">
        <v>0</v>
      </c>
      <c r="O20" s="10"/>
      <c r="P20" s="10"/>
      <c r="Q20" s="29"/>
      <c r="R20" s="29"/>
      <c r="S20" s="10"/>
      <c r="T20" s="10"/>
      <c r="U20" s="29"/>
      <c r="V20" s="29"/>
      <c r="W20" s="10"/>
      <c r="X20" s="10"/>
      <c r="Y20" s="29"/>
      <c r="Z20" s="29"/>
    </row>
    <row r="21" spans="2:26" ht="15">
      <c r="B21" s="12" t="s">
        <v>29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29">
        <v>0</v>
      </c>
      <c r="J21" s="29">
        <v>0</v>
      </c>
      <c r="K21" s="10">
        <v>0</v>
      </c>
      <c r="L21" s="10">
        <v>0</v>
      </c>
      <c r="M21" s="29">
        <v>0</v>
      </c>
      <c r="N21" s="29">
        <v>0</v>
      </c>
      <c r="O21" s="10"/>
      <c r="P21" s="10"/>
      <c r="Q21" s="29"/>
      <c r="R21" s="29"/>
      <c r="S21" s="10"/>
      <c r="T21" s="10"/>
      <c r="U21" s="29"/>
      <c r="V21" s="29"/>
      <c r="W21" s="10"/>
      <c r="X21" s="10"/>
      <c r="Y21" s="29"/>
      <c r="Z21" s="29"/>
    </row>
    <row r="22" spans="2:26" ht="15">
      <c r="B22" s="12" t="s">
        <v>30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29">
        <v>0</v>
      </c>
      <c r="J22" s="29">
        <v>0</v>
      </c>
      <c r="K22" s="10">
        <v>0</v>
      </c>
      <c r="L22" s="10">
        <v>0</v>
      </c>
      <c r="M22" s="29">
        <v>0</v>
      </c>
      <c r="N22" s="29">
        <v>0</v>
      </c>
      <c r="O22" s="10"/>
      <c r="P22" s="10"/>
      <c r="Q22" s="29"/>
      <c r="R22" s="29"/>
      <c r="S22" s="10"/>
      <c r="T22" s="10"/>
      <c r="U22" s="29"/>
      <c r="V22" s="29"/>
      <c r="W22" s="10"/>
      <c r="X22" s="10"/>
      <c r="Y22" s="29"/>
      <c r="Z22" s="29"/>
    </row>
    <row r="23" spans="2:26" ht="15">
      <c r="B23" s="12" t="s">
        <v>31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29">
        <v>0</v>
      </c>
      <c r="J23" s="29">
        <v>0</v>
      </c>
      <c r="K23" s="10">
        <v>0</v>
      </c>
      <c r="L23" s="10">
        <v>0</v>
      </c>
      <c r="M23" s="29">
        <v>0</v>
      </c>
      <c r="N23" s="29">
        <v>0</v>
      </c>
      <c r="O23" s="10"/>
      <c r="P23" s="10"/>
      <c r="Q23" s="29"/>
      <c r="R23" s="29"/>
      <c r="S23" s="10"/>
      <c r="T23" s="10"/>
      <c r="U23" s="29"/>
      <c r="V23" s="29"/>
      <c r="W23" s="10"/>
      <c r="X23" s="10"/>
      <c r="Y23" s="29"/>
      <c r="Z23" s="29"/>
    </row>
    <row r="24" spans="2:26" ht="15">
      <c r="B24" s="12" t="s">
        <v>32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29">
        <v>0</v>
      </c>
      <c r="J24" s="29">
        <v>0</v>
      </c>
      <c r="K24" s="10">
        <v>0</v>
      </c>
      <c r="L24" s="10">
        <v>0</v>
      </c>
      <c r="M24" s="29">
        <v>0</v>
      </c>
      <c r="N24" s="29">
        <v>0</v>
      </c>
      <c r="O24" s="10"/>
      <c r="P24" s="10"/>
      <c r="Q24" s="29"/>
      <c r="R24" s="29"/>
      <c r="S24" s="10"/>
      <c r="T24" s="10"/>
      <c r="U24" s="29"/>
      <c r="V24" s="29"/>
      <c r="W24" s="10"/>
      <c r="X24" s="10"/>
      <c r="Y24" s="29"/>
      <c r="Z24" s="29"/>
    </row>
    <row r="25" spans="2:26" ht="15">
      <c r="B25" s="12" t="s">
        <v>33</v>
      </c>
      <c r="C25" s="10">
        <v>1.11944547142965E-05</v>
      </c>
      <c r="D25" s="10">
        <v>0.000183705564083098</v>
      </c>
      <c r="E25" s="29">
        <v>1.59962005729578E-05</v>
      </c>
      <c r="F25" s="29">
        <v>0.000337987159589272</v>
      </c>
      <c r="G25" s="10">
        <v>2.70632359651521E-06</v>
      </c>
      <c r="H25" s="10">
        <v>0.00194392383073222</v>
      </c>
      <c r="I25" s="29">
        <v>5.02535634588929E-06</v>
      </c>
      <c r="J25" s="29">
        <v>-4.68563220548351E-05</v>
      </c>
      <c r="K25" s="10">
        <v>-5.96747768261677E-06</v>
      </c>
      <c r="L25" s="10">
        <v>0.00193656706384629</v>
      </c>
      <c r="M25" s="29">
        <v>6.23655219000872E-06</v>
      </c>
      <c r="N25" s="29">
        <v>0.000966147502738773</v>
      </c>
      <c r="O25" s="10"/>
      <c r="P25" s="10"/>
      <c r="Q25" s="29"/>
      <c r="R25" s="29"/>
      <c r="S25" s="10"/>
      <c r="T25" s="10"/>
      <c r="U25" s="29"/>
      <c r="V25" s="29"/>
      <c r="W25" s="10"/>
      <c r="X25" s="10"/>
      <c r="Y25" s="29"/>
      <c r="Z25" s="29"/>
    </row>
    <row r="26" spans="2:26" ht="15">
      <c r="B26" s="13" t="s">
        <v>34</v>
      </c>
      <c r="C26" s="38">
        <f aca="true" t="shared" si="0" ref="C26:N26">SUM(C7:C25)</f>
        <v>0.014895162253195196</v>
      </c>
      <c r="D26" s="38">
        <f t="shared" si="0"/>
        <v>1.0000000000000004</v>
      </c>
      <c r="E26" s="31">
        <f t="shared" si="0"/>
        <v>0.007310219466179815</v>
      </c>
      <c r="F26" s="32">
        <f t="shared" si="0"/>
        <v>0.9999999999999999</v>
      </c>
      <c r="G26" s="14">
        <f t="shared" si="0"/>
        <v>0.007502745083406652</v>
      </c>
      <c r="H26" s="15">
        <f t="shared" si="0"/>
        <v>1.0000000000000002</v>
      </c>
      <c r="I26" s="31">
        <f t="shared" si="0"/>
        <v>0.007315101437178178</v>
      </c>
      <c r="J26" s="32">
        <f t="shared" si="0"/>
        <v>1.0000000000000004</v>
      </c>
      <c r="K26" s="14">
        <f t="shared" si="0"/>
        <v>-0.0004971066605607953</v>
      </c>
      <c r="L26" s="15">
        <f t="shared" si="0"/>
        <v>0.9999999999999993</v>
      </c>
      <c r="M26" s="31">
        <f t="shared" si="0"/>
        <v>0.008278418552104759</v>
      </c>
      <c r="N26" s="32">
        <f t="shared" si="0"/>
        <v>1.0000000000000004</v>
      </c>
      <c r="O26" s="14">
        <f aca="true" t="shared" si="1" ref="O26:T26">SUM(O7:O25)</f>
        <v>0</v>
      </c>
      <c r="P26" s="15">
        <f t="shared" si="1"/>
        <v>0</v>
      </c>
      <c r="Q26" s="31">
        <f t="shared" si="1"/>
        <v>0</v>
      </c>
      <c r="R26" s="32">
        <f t="shared" si="1"/>
        <v>0</v>
      </c>
      <c r="S26" s="14">
        <f t="shared" si="1"/>
        <v>0</v>
      </c>
      <c r="T26" s="15">
        <f t="shared" si="1"/>
        <v>0</v>
      </c>
      <c r="U26" s="31">
        <f aca="true" t="shared" si="2" ref="U26:Z26">SUM(U7:U25)</f>
        <v>0</v>
      </c>
      <c r="V26" s="32">
        <f t="shared" si="2"/>
        <v>0</v>
      </c>
      <c r="W26" s="14">
        <f t="shared" si="2"/>
        <v>0</v>
      </c>
      <c r="X26" s="15">
        <f t="shared" si="2"/>
        <v>0</v>
      </c>
      <c r="Y26" s="31">
        <f t="shared" si="2"/>
        <v>0</v>
      </c>
      <c r="Z26" s="32">
        <f t="shared" si="2"/>
        <v>0</v>
      </c>
    </row>
    <row r="27" spans="2:26" ht="15">
      <c r="B27" s="37" t="s">
        <v>40</v>
      </c>
      <c r="C27" s="39">
        <v>1631.61</v>
      </c>
      <c r="D27" s="24"/>
      <c r="E27" s="40">
        <v>822.23</v>
      </c>
      <c r="F27" s="24"/>
      <c r="G27" s="39">
        <v>840.22</v>
      </c>
      <c r="H27" s="24"/>
      <c r="I27" s="40">
        <v>829.64</v>
      </c>
      <c r="J27" s="24"/>
      <c r="K27" s="39">
        <v>-46.29</v>
      </c>
      <c r="L27" s="24"/>
      <c r="M27" s="40">
        <v>949.71</v>
      </c>
      <c r="N27" s="24"/>
      <c r="O27" s="39"/>
      <c r="P27" s="24"/>
      <c r="Q27" s="40"/>
      <c r="R27" s="24"/>
      <c r="S27" s="39"/>
      <c r="T27" s="24"/>
      <c r="U27" s="40"/>
      <c r="V27" s="24"/>
      <c r="W27" s="39"/>
      <c r="X27" s="24"/>
      <c r="Y27" s="40"/>
      <c r="Z27" s="24"/>
    </row>
    <row r="28" spans="2:26" ht="1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">
      <c r="B29" s="9" t="s">
        <v>35</v>
      </c>
      <c r="C29" s="18">
        <v>0.0124</v>
      </c>
      <c r="D29" s="19">
        <v>0.9518</v>
      </c>
      <c r="E29" s="33">
        <v>0.0064</v>
      </c>
      <c r="F29" s="34">
        <v>0.9526</v>
      </c>
      <c r="G29" s="18">
        <v>0.0063</v>
      </c>
      <c r="H29" s="19">
        <v>0.9502</v>
      </c>
      <c r="I29" s="33">
        <v>0.0058</v>
      </c>
      <c r="J29" s="34">
        <v>0.9495</v>
      </c>
      <c r="K29" s="18">
        <v>0.0028</v>
      </c>
      <c r="L29" s="19">
        <v>0.9474</v>
      </c>
      <c r="M29" s="33">
        <v>0.0066</v>
      </c>
      <c r="N29" s="34">
        <v>0.9442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26" ht="15">
      <c r="B30" s="12" t="s">
        <v>36</v>
      </c>
      <c r="C30" s="10">
        <v>0.0025</v>
      </c>
      <c r="D30" s="11">
        <v>0.0482</v>
      </c>
      <c r="E30" s="29">
        <v>0.0009</v>
      </c>
      <c r="F30" s="30">
        <v>0.0474</v>
      </c>
      <c r="G30" s="10">
        <v>0.0012</v>
      </c>
      <c r="H30" s="11">
        <v>0.0498</v>
      </c>
      <c r="I30" s="29">
        <v>0.0015</v>
      </c>
      <c r="J30" s="30">
        <v>0.0505</v>
      </c>
      <c r="K30" s="10">
        <v>-0.0033</v>
      </c>
      <c r="L30" s="11">
        <v>0.0526</v>
      </c>
      <c r="M30" s="29">
        <v>0.0017</v>
      </c>
      <c r="N30" s="30">
        <v>0.0558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26" ht="15">
      <c r="B31" s="13" t="s">
        <v>34</v>
      </c>
      <c r="C31" s="14">
        <f aca="true" t="shared" si="3" ref="C31:V31">SUM(C29:C30)</f>
        <v>0.0149</v>
      </c>
      <c r="D31" s="15">
        <f t="shared" si="3"/>
        <v>1</v>
      </c>
      <c r="E31" s="31">
        <f t="shared" si="3"/>
        <v>0.0073</v>
      </c>
      <c r="F31" s="32">
        <f t="shared" si="3"/>
        <v>1</v>
      </c>
      <c r="G31" s="14">
        <f>SUM(G29:G30)</f>
        <v>0.0075</v>
      </c>
      <c r="H31" s="15">
        <f>SUM(H29:H30)</f>
        <v>1</v>
      </c>
      <c r="I31" s="31">
        <f t="shared" si="3"/>
        <v>0.007299999999999999</v>
      </c>
      <c r="J31" s="32">
        <f t="shared" si="3"/>
        <v>1</v>
      </c>
      <c r="K31" s="14">
        <f t="shared" si="3"/>
        <v>-0.0005</v>
      </c>
      <c r="L31" s="15">
        <f t="shared" si="3"/>
        <v>1</v>
      </c>
      <c r="M31" s="31">
        <f t="shared" si="3"/>
        <v>0.0083</v>
      </c>
      <c r="N31" s="32">
        <f t="shared" si="3"/>
        <v>1</v>
      </c>
      <c r="O31" s="14">
        <f t="shared" si="3"/>
        <v>0</v>
      </c>
      <c r="P31" s="15">
        <f t="shared" si="3"/>
        <v>0</v>
      </c>
      <c r="Q31" s="31">
        <f t="shared" si="3"/>
        <v>0</v>
      </c>
      <c r="R31" s="32">
        <f t="shared" si="3"/>
        <v>0</v>
      </c>
      <c r="S31" s="14">
        <f t="shared" si="3"/>
        <v>0</v>
      </c>
      <c r="T31" s="15">
        <f t="shared" si="3"/>
        <v>0</v>
      </c>
      <c r="U31" s="31">
        <f t="shared" si="3"/>
        <v>0</v>
      </c>
      <c r="V31" s="32">
        <f t="shared" si="3"/>
        <v>0</v>
      </c>
      <c r="W31" s="14">
        <f>SUM(W29:W30)</f>
        <v>0</v>
      </c>
      <c r="X31" s="15">
        <f>SUM(X29:X30)</f>
        <v>0</v>
      </c>
      <c r="Y31" s="31">
        <f>SUM(Y29:Y30)</f>
        <v>0</v>
      </c>
      <c r="Z31" s="32">
        <f>SUM(Z29:Z30)</f>
        <v>0</v>
      </c>
    </row>
    <row r="32" spans="2:26" ht="1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">
      <c r="B33" s="9" t="s">
        <v>37</v>
      </c>
      <c r="C33" s="18">
        <v>0.0149</v>
      </c>
      <c r="D33" s="19">
        <v>1</v>
      </c>
      <c r="E33" s="33">
        <v>0.0073</v>
      </c>
      <c r="F33" s="34">
        <v>1</v>
      </c>
      <c r="G33" s="18">
        <v>0.0075</v>
      </c>
      <c r="H33" s="19">
        <v>1</v>
      </c>
      <c r="I33" s="33">
        <v>0.0073</v>
      </c>
      <c r="J33" s="34">
        <v>1.0002</v>
      </c>
      <c r="K33" s="18">
        <v>-0.0005</v>
      </c>
      <c r="L33" s="19">
        <v>1</v>
      </c>
      <c r="M33" s="33">
        <v>0.0083</v>
      </c>
      <c r="N33" s="34">
        <v>1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 ht="15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-0.0002</v>
      </c>
      <c r="K34" s="10">
        <v>0</v>
      </c>
      <c r="L34" s="11">
        <v>0</v>
      </c>
      <c r="M34" s="29">
        <v>0</v>
      </c>
      <c r="N34" s="30">
        <v>0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 ht="15">
      <c r="B35" s="13" t="s">
        <v>34</v>
      </c>
      <c r="C35" s="14">
        <f aca="true" t="shared" si="4" ref="C35:V35">SUM(C33:C34)</f>
        <v>0.0149</v>
      </c>
      <c r="D35" s="15">
        <f t="shared" si="4"/>
        <v>1</v>
      </c>
      <c r="E35" s="31">
        <f t="shared" si="4"/>
        <v>0.0073</v>
      </c>
      <c r="F35" s="32">
        <f t="shared" si="4"/>
        <v>1</v>
      </c>
      <c r="G35" s="14">
        <f t="shared" si="4"/>
        <v>0.0075</v>
      </c>
      <c r="H35" s="15">
        <f t="shared" si="4"/>
        <v>1</v>
      </c>
      <c r="I35" s="31">
        <f t="shared" si="4"/>
        <v>0.0073</v>
      </c>
      <c r="J35" s="32">
        <f t="shared" si="4"/>
        <v>1</v>
      </c>
      <c r="K35" s="14">
        <f t="shared" si="4"/>
        <v>-0.0005</v>
      </c>
      <c r="L35" s="15">
        <f t="shared" si="4"/>
        <v>1</v>
      </c>
      <c r="M35" s="31">
        <f t="shared" si="4"/>
        <v>0.0083</v>
      </c>
      <c r="N35" s="32">
        <f t="shared" si="4"/>
        <v>1</v>
      </c>
      <c r="O35" s="14">
        <f t="shared" si="4"/>
        <v>0</v>
      </c>
      <c r="P35" s="15">
        <f t="shared" si="4"/>
        <v>0</v>
      </c>
      <c r="Q35" s="31">
        <f t="shared" si="4"/>
        <v>0</v>
      </c>
      <c r="R35" s="32">
        <f t="shared" si="4"/>
        <v>0</v>
      </c>
      <c r="S35" s="14">
        <f t="shared" si="4"/>
        <v>0</v>
      </c>
      <c r="T35" s="15">
        <f t="shared" si="4"/>
        <v>0</v>
      </c>
      <c r="U35" s="31">
        <f t="shared" si="4"/>
        <v>0</v>
      </c>
      <c r="V35" s="32">
        <f t="shared" si="4"/>
        <v>0</v>
      </c>
      <c r="W35" s="14">
        <f>SUM(W33:W34)</f>
        <v>0</v>
      </c>
      <c r="X35" s="15">
        <f>SUM(X33:X34)</f>
        <v>0</v>
      </c>
      <c r="Y35" s="31">
        <f>SUM(Y33:Y34)</f>
        <v>0</v>
      </c>
      <c r="Z35" s="32">
        <f>SUM(Z33:Z34)</f>
        <v>0</v>
      </c>
    </row>
    <row r="37" spans="3:10" ht="15">
      <c r="C37" s="35"/>
      <c r="D37" s="35"/>
      <c r="E37" s="46"/>
      <c r="F37" s="46"/>
      <c r="G37" s="35"/>
      <c r="H37" s="35"/>
      <c r="I37" s="36"/>
      <c r="J37" s="36"/>
    </row>
    <row r="38" spans="2:10" ht="15.75">
      <c r="B38" s="22" t="s">
        <v>39</v>
      </c>
      <c r="C38" s="44" t="s">
        <v>48</v>
      </c>
      <c r="D38" s="45"/>
      <c r="E38" s="42" t="s">
        <v>49</v>
      </c>
      <c r="F38" s="43"/>
      <c r="G38" s="44" t="s">
        <v>50</v>
      </c>
      <c r="H38" s="45"/>
      <c r="I38" s="42" t="s">
        <v>51</v>
      </c>
      <c r="J38" s="43"/>
    </row>
    <row r="39" spans="2:10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10" ht="15">
      <c r="B40" s="9" t="s">
        <v>5</v>
      </c>
      <c r="C40" s="10">
        <v>-0.00019399898864636</v>
      </c>
      <c r="D40" s="10">
        <v>0.0258143010840416</v>
      </c>
      <c r="E40" s="29">
        <v>-0.000252986740859718</v>
      </c>
      <c r="F40" s="29">
        <v>0.033059</v>
      </c>
      <c r="G40" s="10"/>
      <c r="H40" s="10"/>
      <c r="I40" s="29"/>
      <c r="J40" s="29"/>
    </row>
    <row r="41" spans="2:10" ht="15">
      <c r="B41" s="12" t="s">
        <v>7</v>
      </c>
      <c r="C41" s="10">
        <v>0.0143642419114978</v>
      </c>
      <c r="D41" s="10">
        <v>0.654881372792137</v>
      </c>
      <c r="E41" s="29">
        <v>0.0234844521723514</v>
      </c>
      <c r="F41" s="29">
        <v>0.648519</v>
      </c>
      <c r="G41" s="10"/>
      <c r="H41" s="10"/>
      <c r="I41" s="29"/>
      <c r="J41" s="29"/>
    </row>
    <row r="42" spans="2:10" ht="15">
      <c r="B42" s="12" t="s">
        <v>9</v>
      </c>
      <c r="C42" s="10">
        <v>0</v>
      </c>
      <c r="D42" s="10">
        <v>0</v>
      </c>
      <c r="E42" s="29">
        <v>0</v>
      </c>
      <c r="F42" s="29">
        <v>0</v>
      </c>
      <c r="G42" s="10"/>
      <c r="H42" s="10"/>
      <c r="I42" s="29"/>
      <c r="J42" s="29"/>
    </row>
    <row r="43" spans="2:10" ht="15">
      <c r="B43" s="12" t="s">
        <v>11</v>
      </c>
      <c r="C43" s="10">
        <v>0</v>
      </c>
      <c r="D43" s="10">
        <v>0</v>
      </c>
      <c r="E43" s="29">
        <v>0</v>
      </c>
      <c r="F43" s="29">
        <v>0</v>
      </c>
      <c r="G43" s="10"/>
      <c r="H43" s="10"/>
      <c r="I43" s="29"/>
      <c r="J43" s="29"/>
    </row>
    <row r="44" spans="2:10" ht="15">
      <c r="B44" s="12" t="s">
        <v>13</v>
      </c>
      <c r="C44" s="10">
        <v>0.00674099621610402</v>
      </c>
      <c r="D44" s="10">
        <v>0.211654950377106</v>
      </c>
      <c r="E44" s="29">
        <v>0.0103166441518581</v>
      </c>
      <c r="F44" s="29">
        <v>0.210155</v>
      </c>
      <c r="G44" s="10"/>
      <c r="H44" s="10"/>
      <c r="I44" s="29"/>
      <c r="J44" s="29"/>
    </row>
    <row r="45" spans="2:10" ht="15">
      <c r="B45" s="12" t="s">
        <v>15</v>
      </c>
      <c r="C45" s="10">
        <v>0</v>
      </c>
      <c r="D45" s="10">
        <v>0</v>
      </c>
      <c r="E45" s="29">
        <v>0</v>
      </c>
      <c r="F45" s="29">
        <v>0</v>
      </c>
      <c r="G45" s="10"/>
      <c r="H45" s="10"/>
      <c r="I45" s="29"/>
      <c r="J45" s="29"/>
    </row>
    <row r="46" spans="2:10" ht="15">
      <c r="B46" s="12" t="s">
        <v>17</v>
      </c>
      <c r="C46" s="10">
        <v>0.00608590617521476</v>
      </c>
      <c r="D46" s="10">
        <v>0.0715885719142348</v>
      </c>
      <c r="E46" s="29">
        <v>0.00864581482463311</v>
      </c>
      <c r="F46" s="29">
        <v>0.070612</v>
      </c>
      <c r="G46" s="10"/>
      <c r="H46" s="10"/>
      <c r="I46" s="29"/>
      <c r="J46" s="29"/>
    </row>
    <row r="47" spans="2:10" ht="15">
      <c r="B47" s="12" t="s">
        <v>19</v>
      </c>
      <c r="C47" s="10">
        <v>0.00277115599800015</v>
      </c>
      <c r="D47" s="10">
        <v>0.0341168800017485</v>
      </c>
      <c r="E47" s="29">
        <v>0.0028559257576013</v>
      </c>
      <c r="F47" s="29">
        <v>0.036688</v>
      </c>
      <c r="G47" s="10"/>
      <c r="H47" s="10"/>
      <c r="I47" s="29"/>
      <c r="J47" s="29"/>
    </row>
    <row r="48" spans="2:10" ht="15">
      <c r="B48" s="12" t="s">
        <v>21</v>
      </c>
      <c r="C48" s="10">
        <v>0</v>
      </c>
      <c r="D48" s="10">
        <v>0</v>
      </c>
      <c r="E48" s="29">
        <v>0</v>
      </c>
      <c r="F48" s="29">
        <v>0</v>
      </c>
      <c r="G48" s="10"/>
      <c r="H48" s="10"/>
      <c r="I48" s="29"/>
      <c r="J48" s="29"/>
    </row>
    <row r="49" spans="2:10" ht="15">
      <c r="B49" s="12" t="s">
        <v>23</v>
      </c>
      <c r="C49" s="10">
        <v>0</v>
      </c>
      <c r="D49" s="10">
        <v>0</v>
      </c>
      <c r="E49" s="29">
        <v>0</v>
      </c>
      <c r="F49" s="29">
        <v>0</v>
      </c>
      <c r="G49" s="10"/>
      <c r="H49" s="10"/>
      <c r="I49" s="29"/>
      <c r="J49" s="29"/>
    </row>
    <row r="50" spans="2:10" ht="15">
      <c r="B50" s="12" t="s">
        <v>25</v>
      </c>
      <c r="C50" s="10">
        <v>0</v>
      </c>
      <c r="D50" s="10">
        <v>0</v>
      </c>
      <c r="E50" s="29">
        <v>0</v>
      </c>
      <c r="F50" s="29">
        <v>0</v>
      </c>
      <c r="G50" s="10"/>
      <c r="H50" s="10"/>
      <c r="I50" s="29"/>
      <c r="J50" s="29"/>
    </row>
    <row r="51" spans="2:10" ht="15">
      <c r="B51" s="12" t="s">
        <v>26</v>
      </c>
      <c r="C51" s="10">
        <v>0</v>
      </c>
      <c r="D51" s="10">
        <v>0</v>
      </c>
      <c r="E51" s="29">
        <v>0</v>
      </c>
      <c r="F51" s="29">
        <v>0</v>
      </c>
      <c r="G51" s="10"/>
      <c r="H51" s="10"/>
      <c r="I51" s="29"/>
      <c r="J51" s="29"/>
    </row>
    <row r="52" spans="2:10" ht="15">
      <c r="B52" s="12" t="s">
        <v>27</v>
      </c>
      <c r="C52" s="10">
        <v>0</v>
      </c>
      <c r="D52" s="10">
        <v>0</v>
      </c>
      <c r="E52" s="29">
        <v>0</v>
      </c>
      <c r="F52" s="29">
        <v>0</v>
      </c>
      <c r="G52" s="10"/>
      <c r="H52" s="10"/>
      <c r="I52" s="29"/>
      <c r="J52" s="29"/>
    </row>
    <row r="53" spans="2:10" ht="15">
      <c r="B53" s="12" t="s">
        <v>28</v>
      </c>
      <c r="C53" s="10">
        <v>0</v>
      </c>
      <c r="D53" s="10">
        <v>0</v>
      </c>
      <c r="E53" s="29">
        <v>0</v>
      </c>
      <c r="F53" s="29">
        <v>0</v>
      </c>
      <c r="G53" s="10"/>
      <c r="H53" s="10"/>
      <c r="I53" s="29"/>
      <c r="J53" s="29"/>
    </row>
    <row r="54" spans="2:10" ht="15">
      <c r="B54" s="12" t="s">
        <v>29</v>
      </c>
      <c r="C54" s="10">
        <v>0</v>
      </c>
      <c r="D54" s="10">
        <v>0</v>
      </c>
      <c r="E54" s="29">
        <v>0</v>
      </c>
      <c r="F54" s="29">
        <v>0</v>
      </c>
      <c r="G54" s="10"/>
      <c r="H54" s="10"/>
      <c r="I54" s="29"/>
      <c r="J54" s="29"/>
    </row>
    <row r="55" spans="2:10" ht="15">
      <c r="B55" s="12" t="s">
        <v>30</v>
      </c>
      <c r="C55" s="10">
        <v>0</v>
      </c>
      <c r="D55" s="10">
        <v>0</v>
      </c>
      <c r="E55" s="29">
        <v>0</v>
      </c>
      <c r="F55" s="29">
        <v>0</v>
      </c>
      <c r="G55" s="10"/>
      <c r="H55" s="10"/>
      <c r="I55" s="29"/>
      <c r="J55" s="29"/>
    </row>
    <row r="56" spans="2:10" ht="15">
      <c r="B56" s="12" t="s">
        <v>31</v>
      </c>
      <c r="C56" s="10">
        <v>0</v>
      </c>
      <c r="D56" s="10">
        <v>0</v>
      </c>
      <c r="E56" s="29">
        <v>0</v>
      </c>
      <c r="F56" s="29">
        <v>0</v>
      </c>
      <c r="G56" s="10"/>
      <c r="H56" s="10"/>
      <c r="I56" s="29"/>
      <c r="J56" s="29"/>
    </row>
    <row r="57" spans="2:10" ht="15">
      <c r="B57" s="12" t="s">
        <v>32</v>
      </c>
      <c r="C57" s="10">
        <v>0</v>
      </c>
      <c r="D57" s="10">
        <v>0</v>
      </c>
      <c r="E57" s="29">
        <v>0</v>
      </c>
      <c r="F57" s="29">
        <v>0</v>
      </c>
      <c r="G57" s="10"/>
      <c r="H57" s="10"/>
      <c r="I57" s="29"/>
      <c r="J57" s="29"/>
    </row>
    <row r="58" spans="2:10" ht="15">
      <c r="B58" s="12" t="s">
        <v>33</v>
      </c>
      <c r="C58" s="10">
        <v>3.00002570003954E-05</v>
      </c>
      <c r="D58" s="10">
        <v>0.00194392383073222</v>
      </c>
      <c r="E58" s="29">
        <v>3.50003710005709E-05</v>
      </c>
      <c r="F58" s="29">
        <v>0.000966</v>
      </c>
      <c r="G58" s="10"/>
      <c r="H58" s="10"/>
      <c r="I58" s="29"/>
      <c r="J58" s="29"/>
    </row>
    <row r="59" spans="2:10" ht="15">
      <c r="B59" s="13" t="s">
        <v>47</v>
      </c>
      <c r="C59" s="14">
        <v>0.0299843035100225</v>
      </c>
      <c r="D59" s="15">
        <f aca="true" t="shared" si="5" ref="D59:H59">SUM(D40:D58)</f>
        <v>1.0000000000000002</v>
      </c>
      <c r="E59" s="32">
        <v>0.0455873026939388</v>
      </c>
      <c r="F59" s="32">
        <f t="shared" si="5"/>
        <v>0.9999989999999999</v>
      </c>
      <c r="G59" s="14">
        <f t="shared" si="5"/>
        <v>0</v>
      </c>
      <c r="H59" s="15">
        <f t="shared" si="5"/>
        <v>0</v>
      </c>
      <c r="I59" s="31">
        <f>SUM(I40:I58)</f>
        <v>0</v>
      </c>
      <c r="J59" s="32">
        <f>SUM(J40:J58)</f>
        <v>0</v>
      </c>
    </row>
    <row r="60" spans="2:10" ht="15">
      <c r="B60" s="37" t="s">
        <v>40</v>
      </c>
      <c r="C60" s="39">
        <f>C27+E27+G27</f>
        <v>3294.0600000000004</v>
      </c>
      <c r="D60" s="24"/>
      <c r="E60" s="40">
        <f>C27+E27+G27+I27+K27+M27</f>
        <v>5027.120000000001</v>
      </c>
      <c r="F60" s="24"/>
      <c r="G60" s="39">
        <f>C27+E27+G27+I27+K27+M27+O27+Q27+S27</f>
        <v>5027.120000000001</v>
      </c>
      <c r="H60" s="24"/>
      <c r="I60" s="40">
        <f>C27+E27+G27+I27+K27+M27+O27+Q27+S27+U27+W27+Y27</f>
        <v>5027.120000000001</v>
      </c>
      <c r="J60" s="24"/>
    </row>
    <row r="61" spans="2:10" ht="15">
      <c r="B61" s="16"/>
      <c r="C61" s="17"/>
      <c r="D61" s="17"/>
      <c r="E61" s="17"/>
      <c r="F61" s="17"/>
      <c r="G61" s="17"/>
      <c r="H61" s="17"/>
      <c r="I61" s="17"/>
      <c r="J61" s="17"/>
    </row>
    <row r="62" spans="2:10" ht="15">
      <c r="B62" s="9" t="s">
        <v>35</v>
      </c>
      <c r="C62" s="10">
        <v>0.0253632388270566</v>
      </c>
      <c r="D62" s="19">
        <v>0.9502</v>
      </c>
      <c r="E62" s="29">
        <v>0.0409863250428339</v>
      </c>
      <c r="F62" s="29">
        <v>0.944162</v>
      </c>
      <c r="G62" s="18"/>
      <c r="H62" s="19"/>
      <c r="I62" s="33"/>
      <c r="J62" s="34"/>
    </row>
    <row r="63" spans="2:10" ht="15">
      <c r="B63" s="12" t="s">
        <v>36</v>
      </c>
      <c r="C63" s="10">
        <v>0.00455019207385265</v>
      </c>
      <c r="D63" s="11">
        <v>0.0498</v>
      </c>
      <c r="E63" s="29">
        <v>0.00447502140516542</v>
      </c>
      <c r="F63" s="29">
        <v>0.055838</v>
      </c>
      <c r="G63" s="10"/>
      <c r="H63" s="11"/>
      <c r="I63" s="29"/>
      <c r="J63" s="30"/>
    </row>
    <row r="64" spans="2:10" ht="15">
      <c r="B64" s="13" t="s">
        <v>47</v>
      </c>
      <c r="C64" s="14">
        <v>0.0299843035100225</v>
      </c>
      <c r="D64" s="15">
        <f aca="true" t="shared" si="6" ref="D64:H64">SUM(D62:D63)</f>
        <v>1</v>
      </c>
      <c r="E64" s="32">
        <v>0.0455873026939388</v>
      </c>
      <c r="F64" s="32">
        <f t="shared" si="6"/>
        <v>1</v>
      </c>
      <c r="G64" s="14">
        <f t="shared" si="6"/>
        <v>0</v>
      </c>
      <c r="H64" s="15">
        <f t="shared" si="6"/>
        <v>0</v>
      </c>
      <c r="I64" s="31">
        <f>SUM(I62:I63)</f>
        <v>0</v>
      </c>
      <c r="J64" s="32">
        <f>SUM(J62:J63)</f>
        <v>0</v>
      </c>
    </row>
    <row r="65" spans="2:10" ht="15">
      <c r="B65" s="16"/>
      <c r="C65" s="17"/>
      <c r="D65" s="17"/>
      <c r="E65" s="17"/>
      <c r="F65" s="17"/>
      <c r="G65" s="17"/>
      <c r="H65" s="17"/>
      <c r="I65" s="17"/>
      <c r="J65" s="17"/>
    </row>
    <row r="66" spans="2:10" ht="15">
      <c r="B66" s="9" t="s">
        <v>37</v>
      </c>
      <c r="C66" s="10">
        <v>0.0299537131252199</v>
      </c>
      <c r="D66" s="19">
        <v>1</v>
      </c>
      <c r="E66" s="29">
        <v>0.0455511136707036</v>
      </c>
      <c r="F66" s="29">
        <v>1.000025</v>
      </c>
      <c r="G66" s="18"/>
      <c r="H66" s="19"/>
      <c r="I66" s="33"/>
      <c r="J66" s="34"/>
    </row>
    <row r="67" spans="2:10" ht="15">
      <c r="B67" s="12" t="s">
        <v>38</v>
      </c>
      <c r="C67" s="10">
        <v>3.00002570003954E-05</v>
      </c>
      <c r="D67" s="11">
        <v>0</v>
      </c>
      <c r="E67" s="29">
        <v>3.50003710005709E-05</v>
      </c>
      <c r="F67" s="29">
        <v>-2.5E-05</v>
      </c>
      <c r="G67" s="10"/>
      <c r="H67" s="11"/>
      <c r="I67" s="29"/>
      <c r="J67" s="30"/>
    </row>
    <row r="68" spans="2:10" ht="15">
      <c r="B68" s="13" t="s">
        <v>47</v>
      </c>
      <c r="C68" s="14">
        <v>0.0299843035100225</v>
      </c>
      <c r="D68" s="15">
        <f aca="true" t="shared" si="7" ref="D68:H68">SUM(D66:D67)</f>
        <v>1</v>
      </c>
      <c r="E68" s="32">
        <v>0.0455873026939388</v>
      </c>
      <c r="F68" s="32">
        <f t="shared" si="7"/>
        <v>0.9999999999999999</v>
      </c>
      <c r="G68" s="14">
        <f t="shared" si="7"/>
        <v>0</v>
      </c>
      <c r="H68" s="15">
        <f t="shared" si="7"/>
        <v>0</v>
      </c>
      <c r="I68" s="31">
        <f>SUM(I66:I67)</f>
        <v>0</v>
      </c>
      <c r="J68" s="32">
        <f>SUM(J66:J67)</f>
        <v>0</v>
      </c>
    </row>
    <row r="70" ht="15">
      <c r="B70" s="1" t="s">
        <v>43</v>
      </c>
    </row>
    <row r="71" ht="15">
      <c r="B71" s="1" t="s">
        <v>44</v>
      </c>
    </row>
    <row r="74" ht="15">
      <c r="B74"/>
    </row>
  </sheetData>
  <mergeCells count="5">
    <mergeCell ref="I38:J38"/>
    <mergeCell ref="E38:F38"/>
    <mergeCell ref="G38:H38"/>
    <mergeCell ref="E37:F37"/>
    <mergeCell ref="C38:D38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1"/>
  <headerFooter>
    <oddFooter>&amp;L&amp;Z&amp;F&amp;A</oddFooter>
  </headerFooter>
  <ignoredErrors>
    <ignoredError sqref="F6 H6:Z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2019-07-16T04:45:32Z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